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4\filiere_equine\"/>
    </mc:Choice>
  </mc:AlternateContent>
  <xr:revisionPtr revIDLastSave="0" documentId="8_{838C74E5-ED2D-46D0-980D-67FD63122E60}" xr6:coauthVersionLast="47" xr6:coauthVersionMax="47" xr10:uidLastSave="{00000000-0000-0000-0000-000000000000}"/>
  <bookViews>
    <workbookView xWindow="-110" yWindow="-110" windowWidth="19420" windowHeight="10420" xr2:uid="{54B97B67-8F73-4800-A305-C564AEE5AD1B}"/>
  </bookViews>
  <sheets>
    <sheet name="Dépenses" sheetId="1" r:id="rId1"/>
    <sheet name="Synthèse à copier dans l'outil" sheetId="2" r:id="rId2"/>
    <sheet name="Instruction Dépense" sheetId="7" state="hidden" r:id="rId3"/>
    <sheet name="Synthèse à instruire" sheetId="9" state="hidden" r:id="rId4"/>
    <sheet name="ANNEXE DJ" sheetId="11" state="hidden" r:id="rId5"/>
    <sheet name="Référentiel" sheetId="6" state="hidden" r:id="rId6"/>
  </sheets>
  <externalReferences>
    <externalReference r:id="rId7"/>
  </externalReferences>
  <definedNames>
    <definedName name="_xlnm.Print_Area" localSheetId="4">'ANNEXE DJ'!$A$1:$D$82</definedName>
    <definedName name="_xlnm.Print_Area" localSheetId="0">Dépenses!$A$1:$E$49</definedName>
    <definedName name="_xlnm.Print_Area" localSheetId="2">'Instruction Dépense'!$A$12:$L$53</definedName>
    <definedName name="_xlnm.Print_Area" localSheetId="1">'Synthèse à copier dans l''outil'!$A$1:$B$19</definedName>
    <definedName name="_xlnm.Print_Area" localSheetId="3">'Synthèse à instruire'!$A$2:$D$21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K18" i="7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C51" i="11"/>
  <c r="B51" i="11" s="1"/>
  <c r="C52" i="11"/>
  <c r="A52" i="11" s="1"/>
  <c r="C53" i="11"/>
  <c r="C54" i="11"/>
  <c r="C55" i="11"/>
  <c r="B55" i="11" s="1"/>
  <c r="C56" i="11"/>
  <c r="B56" i="11" s="1"/>
  <c r="C57" i="11"/>
  <c r="A57" i="11" s="1"/>
  <c r="C58" i="11"/>
  <c r="C59" i="11"/>
  <c r="C60" i="11"/>
  <c r="C61" i="11"/>
  <c r="C62" i="11"/>
  <c r="C63" i="11"/>
  <c r="B63" i="11" s="1"/>
  <c r="C64" i="11"/>
  <c r="A64" i="11" s="1"/>
  <c r="C65" i="11"/>
  <c r="A65" i="11" s="1"/>
  <c r="C66" i="11"/>
  <c r="C67" i="11"/>
  <c r="C68" i="11"/>
  <c r="C69" i="11"/>
  <c r="C70" i="11"/>
  <c r="C71" i="11"/>
  <c r="C72" i="11"/>
  <c r="B72" i="11" s="1"/>
  <c r="C73" i="11"/>
  <c r="B73" i="11" s="1"/>
  <c r="C74" i="11"/>
  <c r="C75" i="11"/>
  <c r="C76" i="11"/>
  <c r="C77" i="11"/>
  <c r="C78" i="11"/>
  <c r="C79" i="11"/>
  <c r="C80" i="11"/>
  <c r="B80" i="11" s="1"/>
  <c r="C81" i="11"/>
  <c r="A81" i="11" s="1"/>
  <c r="C82" i="11"/>
  <c r="A82" i="11" s="1"/>
  <c r="C14" i="11"/>
  <c r="B76" i="11"/>
  <c r="A74" i="11"/>
  <c r="A76" i="11"/>
  <c r="C15" i="11"/>
  <c r="E52" i="11" s="1"/>
  <c r="C16" i="11"/>
  <c r="E53" i="11" s="1"/>
  <c r="C17" i="11"/>
  <c r="C18" i="11"/>
  <c r="C19" i="11"/>
  <c r="E56" i="11" s="1"/>
  <c r="C20" i="11"/>
  <c r="E57" i="11" s="1"/>
  <c r="C21" i="11"/>
  <c r="C22" i="11"/>
  <c r="C23" i="11"/>
  <c r="E60" i="11" s="1"/>
  <c r="C24" i="11"/>
  <c r="E61" i="11" s="1"/>
  <c r="C25" i="11"/>
  <c r="C26" i="11"/>
  <c r="C27" i="11"/>
  <c r="E64" i="11" s="1"/>
  <c r="C28" i="11"/>
  <c r="E65" i="11" s="1"/>
  <c r="C29" i="11"/>
  <c r="C30" i="11"/>
  <c r="C31" i="11"/>
  <c r="E68" i="11" s="1"/>
  <c r="C32" i="11"/>
  <c r="E69" i="11" s="1"/>
  <c r="C33" i="11"/>
  <c r="C34" i="11"/>
  <c r="C35" i="11"/>
  <c r="E72" i="11" s="1"/>
  <c r="C36" i="11"/>
  <c r="E73" i="11" s="1"/>
  <c r="C37" i="11"/>
  <c r="C38" i="11"/>
  <c r="C39" i="11"/>
  <c r="C40" i="11"/>
  <c r="C41" i="11"/>
  <c r="C42" i="11"/>
  <c r="C43" i="11"/>
  <c r="C44" i="11"/>
  <c r="C45" i="11"/>
  <c r="A18" i="11"/>
  <c r="A26" i="11"/>
  <c r="A30" i="11"/>
  <c r="A34" i="11"/>
  <c r="A38" i="11"/>
  <c r="A42" i="11"/>
  <c r="B8" i="11"/>
  <c r="B5" i="11"/>
  <c r="B82" i="11"/>
  <c r="B78" i="11"/>
  <c r="A77" i="11"/>
  <c r="B75" i="11"/>
  <c r="B74" i="11"/>
  <c r="E71" i="11"/>
  <c r="B71" i="11"/>
  <c r="B70" i="11"/>
  <c r="A69" i="11"/>
  <c r="E67" i="11"/>
  <c r="B66" i="11"/>
  <c r="B62" i="11"/>
  <c r="A61" i="11"/>
  <c r="B60" i="11"/>
  <c r="B58" i="11"/>
  <c r="E55" i="11"/>
  <c r="B54" i="11"/>
  <c r="A53" i="11"/>
  <c r="E42" i="11"/>
  <c r="B42" i="11" s="1"/>
  <c r="E38" i="11"/>
  <c r="B38" i="11" s="1"/>
  <c r="E74" i="11"/>
  <c r="E34" i="11"/>
  <c r="B34" i="11" s="1"/>
  <c r="E70" i="11"/>
  <c r="E30" i="11"/>
  <c r="B30" i="11" s="1"/>
  <c r="E66" i="11"/>
  <c r="E26" i="11"/>
  <c r="B26" i="11" s="1"/>
  <c r="E62" i="11"/>
  <c r="E59" i="11"/>
  <c r="E58" i="11"/>
  <c r="E18" i="11"/>
  <c r="B18" i="11" s="1"/>
  <c r="E54" i="11"/>
  <c r="A3" i="11"/>
  <c r="D52" i="11" l="1"/>
  <c r="D51" i="11"/>
  <c r="A73" i="11"/>
  <c r="E14" i="11"/>
  <c r="E51" i="11"/>
  <c r="A55" i="11"/>
  <c r="B61" i="11"/>
  <c r="B52" i="11"/>
  <c r="A62" i="11"/>
  <c r="A68" i="11"/>
  <c r="A59" i="11"/>
  <c r="B69" i="11"/>
  <c r="A79" i="11"/>
  <c r="A67" i="11"/>
  <c r="A56" i="11"/>
  <c r="B81" i="11"/>
  <c r="B64" i="11"/>
  <c r="B53" i="11"/>
  <c r="A80" i="11"/>
  <c r="A72" i="11"/>
  <c r="A60" i="11"/>
  <c r="B77" i="11"/>
  <c r="B65" i="11"/>
  <c r="B57" i="11"/>
  <c r="A75" i="11"/>
  <c r="A71" i="11"/>
  <c r="A63" i="11"/>
  <c r="A51" i="11"/>
  <c r="B68" i="11"/>
  <c r="A78" i="11"/>
  <c r="A70" i="11"/>
  <c r="A66" i="11"/>
  <c r="A58" i="11"/>
  <c r="A54" i="11"/>
  <c r="B79" i="11"/>
  <c r="B67" i="11"/>
  <c r="B59" i="11"/>
  <c r="E77" i="11"/>
  <c r="E40" i="11"/>
  <c r="E15" i="11"/>
  <c r="E17" i="11"/>
  <c r="E19" i="11"/>
  <c r="E21" i="11"/>
  <c r="E25" i="11"/>
  <c r="E27" i="11"/>
  <c r="E31" i="11"/>
  <c r="E35" i="11"/>
  <c r="E63" i="11"/>
  <c r="E79" i="11"/>
  <c r="E81" i="11"/>
  <c r="E44" i="11"/>
  <c r="E23" i="11"/>
  <c r="E29" i="11"/>
  <c r="E33" i="11"/>
  <c r="E37" i="11"/>
  <c r="E78" i="11"/>
  <c r="E41" i="11"/>
  <c r="E82" i="11"/>
  <c r="E45" i="11"/>
  <c r="E16" i="11"/>
  <c r="E20" i="11"/>
  <c r="E22" i="11"/>
  <c r="E24" i="11"/>
  <c r="E28" i="11"/>
  <c r="E32" i="11"/>
  <c r="E36" i="11"/>
  <c r="E76" i="11"/>
  <c r="E39" i="11"/>
  <c r="E80" i="11"/>
  <c r="E43" i="11"/>
  <c r="E75" i="11"/>
  <c r="B14" i="11" l="1"/>
  <c r="A14" i="11"/>
  <c r="B32" i="11"/>
  <c r="A32" i="11"/>
  <c r="A31" i="11"/>
  <c r="B31" i="11"/>
  <c r="A39" i="11"/>
  <c r="B39" i="11"/>
  <c r="A28" i="11"/>
  <c r="B28" i="11"/>
  <c r="A41" i="11"/>
  <c r="B41" i="11"/>
  <c r="A27" i="11"/>
  <c r="B27" i="11"/>
  <c r="A25" i="11"/>
  <c r="B25" i="11"/>
  <c r="A15" i="11"/>
  <c r="B15" i="11"/>
  <c r="B40" i="11"/>
  <c r="A40" i="11"/>
  <c r="A20" i="11"/>
  <c r="B20" i="11"/>
  <c r="A33" i="11"/>
  <c r="B33" i="11"/>
  <c r="A19" i="11"/>
  <c r="B19" i="11"/>
  <c r="B16" i="11"/>
  <c r="A16" i="11"/>
  <c r="A29" i="11"/>
  <c r="B29" i="11"/>
  <c r="B17" i="11"/>
  <c r="A17" i="11"/>
  <c r="B24" i="11"/>
  <c r="A24" i="11"/>
  <c r="A23" i="11"/>
  <c r="B23" i="11"/>
  <c r="A43" i="11"/>
  <c r="B43" i="11"/>
  <c r="A36" i="11"/>
  <c r="B36" i="11"/>
  <c r="B22" i="11"/>
  <c r="A22" i="11"/>
  <c r="A45" i="11"/>
  <c r="B45" i="11"/>
  <c r="A37" i="11"/>
  <c r="B37" i="11"/>
  <c r="A44" i="11"/>
  <c r="B44" i="11"/>
  <c r="A35" i="11"/>
  <c r="B35" i="11"/>
  <c r="A21" i="11"/>
  <c r="B21" i="11"/>
  <c r="C12" i="9"/>
  <c r="A15" i="7"/>
  <c r="G15" i="7" s="1"/>
  <c r="A2" i="9"/>
  <c r="A1" i="9"/>
  <c r="C12" i="2"/>
  <c r="C14" i="2"/>
  <c r="B11" i="9"/>
  <c r="B13" i="9"/>
  <c r="C13" i="9" s="1"/>
  <c r="B14" i="9"/>
  <c r="C14" i="9" s="1"/>
  <c r="B15" i="9"/>
  <c r="C15" i="9"/>
  <c r="B16" i="9"/>
  <c r="C16" i="9" s="1"/>
  <c r="B17" i="9"/>
  <c r="C17" i="9" s="1"/>
  <c r="B10" i="9"/>
  <c r="C10" i="9" s="1"/>
  <c r="B5" i="2"/>
  <c r="B10" i="2"/>
  <c r="B12" i="9" s="1"/>
  <c r="B4" i="2"/>
  <c r="B2" i="2"/>
  <c r="B3" i="2"/>
  <c r="G21" i="7"/>
  <c r="G24" i="7"/>
  <c r="G25" i="7"/>
  <c r="G28" i="7"/>
  <c r="G29" i="7"/>
  <c r="G31" i="7"/>
  <c r="G32" i="7"/>
  <c r="G33" i="7"/>
  <c r="G41" i="7"/>
  <c r="G42" i="7"/>
  <c r="G47" i="7"/>
  <c r="A3" i="7"/>
  <c r="B10" i="7"/>
  <c r="B7" i="7"/>
  <c r="B46" i="7"/>
  <c r="C46" i="7"/>
  <c r="D46" i="7"/>
  <c r="E46" i="7"/>
  <c r="B47" i="7"/>
  <c r="C47" i="7"/>
  <c r="D47" i="7"/>
  <c r="E47" i="7"/>
  <c r="B48" i="7"/>
  <c r="C48" i="7"/>
  <c r="D48" i="7"/>
  <c r="E48" i="7"/>
  <c r="B35" i="7"/>
  <c r="C35" i="7"/>
  <c r="D35" i="7"/>
  <c r="E35" i="7"/>
  <c r="B36" i="7"/>
  <c r="C36" i="7"/>
  <c r="D36" i="7"/>
  <c r="E36" i="7"/>
  <c r="B37" i="7"/>
  <c r="C37" i="7"/>
  <c r="D37" i="7"/>
  <c r="E37" i="7"/>
  <c r="B38" i="7"/>
  <c r="C38" i="7"/>
  <c r="D38" i="7"/>
  <c r="E38" i="7"/>
  <c r="B39" i="7"/>
  <c r="C39" i="7"/>
  <c r="D39" i="7"/>
  <c r="E39" i="7"/>
  <c r="B40" i="7"/>
  <c r="C40" i="7"/>
  <c r="D40" i="7"/>
  <c r="E40" i="7"/>
  <c r="H40" i="7" s="1"/>
  <c r="K40" i="7" s="1"/>
  <c r="B41" i="7"/>
  <c r="C41" i="7"/>
  <c r="D41" i="7"/>
  <c r="E41" i="7"/>
  <c r="B42" i="7"/>
  <c r="C42" i="7"/>
  <c r="D42" i="7"/>
  <c r="E42" i="7"/>
  <c r="B43" i="7"/>
  <c r="C43" i="7"/>
  <c r="D43" i="7"/>
  <c r="E43" i="7"/>
  <c r="B44" i="7"/>
  <c r="C44" i="7"/>
  <c r="D44" i="7"/>
  <c r="E44" i="7"/>
  <c r="H44" i="7" s="1"/>
  <c r="K44" i="7" s="1"/>
  <c r="B45" i="7"/>
  <c r="C45" i="7"/>
  <c r="D45" i="7"/>
  <c r="E45" i="7"/>
  <c r="B25" i="7"/>
  <c r="C25" i="7"/>
  <c r="D25" i="7"/>
  <c r="E25" i="7"/>
  <c r="B26" i="7"/>
  <c r="C26" i="7"/>
  <c r="D26" i="7"/>
  <c r="E26" i="7"/>
  <c r="B27" i="7"/>
  <c r="C27" i="7"/>
  <c r="D27" i="7"/>
  <c r="E27" i="7"/>
  <c r="H27" i="7" s="1"/>
  <c r="K27" i="7" s="1"/>
  <c r="B28" i="7"/>
  <c r="C28" i="7"/>
  <c r="D28" i="7"/>
  <c r="E28" i="7"/>
  <c r="B29" i="7"/>
  <c r="C29" i="7"/>
  <c r="D29" i="7"/>
  <c r="E29" i="7"/>
  <c r="B30" i="7"/>
  <c r="C30" i="7"/>
  <c r="D30" i="7"/>
  <c r="E30" i="7"/>
  <c r="B31" i="7"/>
  <c r="C31" i="7"/>
  <c r="D31" i="7"/>
  <c r="E31" i="7"/>
  <c r="H31" i="7" s="1"/>
  <c r="K31" i="7" s="1"/>
  <c r="B32" i="7"/>
  <c r="C32" i="7"/>
  <c r="D32" i="7"/>
  <c r="E32" i="7"/>
  <c r="B33" i="7"/>
  <c r="C33" i="7"/>
  <c r="D33" i="7"/>
  <c r="E33" i="7"/>
  <c r="B34" i="7"/>
  <c r="C34" i="7"/>
  <c r="D34" i="7"/>
  <c r="E34" i="7"/>
  <c r="C15" i="7"/>
  <c r="D15" i="7"/>
  <c r="E15" i="7"/>
  <c r="C16" i="7"/>
  <c r="D16" i="7"/>
  <c r="E16" i="7"/>
  <c r="C17" i="7"/>
  <c r="D17" i="7"/>
  <c r="E17" i="7"/>
  <c r="H17" i="7" s="1"/>
  <c r="C18" i="7"/>
  <c r="D18" i="7"/>
  <c r="E18" i="7"/>
  <c r="H18" i="7" s="1"/>
  <c r="C19" i="7"/>
  <c r="D19" i="7"/>
  <c r="E19" i="7"/>
  <c r="C20" i="7"/>
  <c r="D20" i="7"/>
  <c r="E20" i="7"/>
  <c r="H20" i="7" s="1"/>
  <c r="K20" i="7" s="1"/>
  <c r="C21" i="7"/>
  <c r="D21" i="7"/>
  <c r="E21" i="7"/>
  <c r="C22" i="7"/>
  <c r="D22" i="7"/>
  <c r="E22" i="7"/>
  <c r="H22" i="7" s="1"/>
  <c r="K22" i="7" s="1"/>
  <c r="C23" i="7"/>
  <c r="D23" i="7"/>
  <c r="E23" i="7"/>
  <c r="H23" i="7" s="1"/>
  <c r="K23" i="7" s="1"/>
  <c r="C24" i="7"/>
  <c r="D24" i="7"/>
  <c r="E24" i="7"/>
  <c r="B24" i="7"/>
  <c r="A24" i="7"/>
  <c r="A16" i="7"/>
  <c r="G16" i="7" s="1"/>
  <c r="B16" i="7"/>
  <c r="A17" i="7"/>
  <c r="G17" i="7" s="1"/>
  <c r="B17" i="7"/>
  <c r="A18" i="7"/>
  <c r="G18" i="7"/>
  <c r="B18" i="7"/>
  <c r="A19" i="7"/>
  <c r="G19" i="7"/>
  <c r="B19" i="7"/>
  <c r="A20" i="7"/>
  <c r="G20" i="7" s="1"/>
  <c r="B20" i="7"/>
  <c r="A21" i="7"/>
  <c r="B21" i="7"/>
  <c r="A22" i="7"/>
  <c r="G22" i="7" s="1"/>
  <c r="B22" i="7"/>
  <c r="A23" i="7"/>
  <c r="G23" i="7" s="1"/>
  <c r="B23" i="7"/>
  <c r="B15" i="7"/>
  <c r="A47" i="7"/>
  <c r="A48" i="7"/>
  <c r="G48" i="7" s="1"/>
  <c r="A46" i="7"/>
  <c r="G46" i="7" s="1"/>
  <c r="A36" i="7"/>
  <c r="G36" i="7" s="1"/>
  <c r="A37" i="7"/>
  <c r="G37" i="7" s="1"/>
  <c r="A38" i="7"/>
  <c r="G38" i="7" s="1"/>
  <c r="A39" i="7"/>
  <c r="G39" i="7" s="1"/>
  <c r="A40" i="7"/>
  <c r="G40" i="7" s="1"/>
  <c r="A41" i="7"/>
  <c r="A42" i="7"/>
  <c r="A43" i="7"/>
  <c r="G43" i="7" s="1"/>
  <c r="A44" i="7"/>
  <c r="G44" i="7" s="1"/>
  <c r="A45" i="7"/>
  <c r="G45" i="7" s="1"/>
  <c r="A35" i="7"/>
  <c r="G35" i="7" s="1"/>
  <c r="A26" i="7"/>
  <c r="G26" i="7" s="1"/>
  <c r="A27" i="7"/>
  <c r="G27" i="7" s="1"/>
  <c r="A28" i="7"/>
  <c r="A29" i="7"/>
  <c r="A30" i="7"/>
  <c r="G30" i="7" s="1"/>
  <c r="A31" i="7"/>
  <c r="A32" i="7"/>
  <c r="A33" i="7"/>
  <c r="A34" i="7"/>
  <c r="G34" i="7" s="1"/>
  <c r="A25" i="7"/>
  <c r="H19" i="7"/>
  <c r="K19" i="7" s="1"/>
  <c r="H21" i="7"/>
  <c r="K21" i="7" s="1"/>
  <c r="H24" i="7"/>
  <c r="K24" i="7" s="1"/>
  <c r="H25" i="7"/>
  <c r="K25" i="7"/>
  <c r="H26" i="7"/>
  <c r="K26" i="7" s="1"/>
  <c r="H28" i="7"/>
  <c r="K28" i="7" s="1"/>
  <c r="H29" i="7"/>
  <c r="K29" i="7"/>
  <c r="H30" i="7"/>
  <c r="K30" i="7" s="1"/>
  <c r="H32" i="7"/>
  <c r="K32" i="7" s="1"/>
  <c r="H33" i="7"/>
  <c r="K33" i="7"/>
  <c r="H34" i="7"/>
  <c r="K34" i="7" s="1"/>
  <c r="H35" i="7"/>
  <c r="K35" i="7"/>
  <c r="H36" i="7"/>
  <c r="K36" i="7" s="1"/>
  <c r="H37" i="7"/>
  <c r="K37" i="7"/>
  <c r="H38" i="7"/>
  <c r="K38" i="7" s="1"/>
  <c r="H39" i="7"/>
  <c r="K39" i="7"/>
  <c r="H41" i="7"/>
  <c r="K41" i="7"/>
  <c r="H42" i="7"/>
  <c r="K42" i="7" s="1"/>
  <c r="H43" i="7"/>
  <c r="K43" i="7"/>
  <c r="H45" i="7"/>
  <c r="K45" i="7"/>
  <c r="H46" i="7"/>
  <c r="K46" i="7" s="1"/>
  <c r="H47" i="7"/>
  <c r="K47" i="7"/>
  <c r="H48" i="7"/>
  <c r="K48" i="7" s="1"/>
  <c r="E49" i="1"/>
  <c r="H16" i="7" l="1"/>
  <c r="K16" i="7" s="1"/>
  <c r="C13" i="11" s="1"/>
  <c r="H15" i="7"/>
  <c r="K15" i="7" s="1"/>
  <c r="E49" i="7"/>
  <c r="E53" i="7" s="1"/>
  <c r="C12" i="11"/>
  <c r="M50" i="7"/>
  <c r="J55" i="7" s="1"/>
  <c r="B6" i="9"/>
  <c r="B7" i="9"/>
  <c r="B4" i="9"/>
  <c r="B6" i="2"/>
  <c r="B7" i="2" s="1"/>
  <c r="E50" i="11" l="1"/>
  <c r="E13" i="11"/>
  <c r="H49" i="7"/>
  <c r="C49" i="11"/>
  <c r="A49" i="11" s="1"/>
  <c r="C50" i="11"/>
  <c r="E49" i="11"/>
  <c r="E12" i="11"/>
  <c r="C16" i="2"/>
  <c r="B16" i="2" s="1"/>
  <c r="B5" i="9"/>
  <c r="B8" i="9" s="1"/>
  <c r="K49" i="7"/>
  <c r="I53" i="7" s="1"/>
  <c r="J54" i="7"/>
  <c r="D49" i="11" l="1"/>
  <c r="B49" i="11"/>
  <c r="D50" i="11"/>
  <c r="B50" i="11"/>
  <c r="A50" i="11"/>
  <c r="A13" i="11"/>
  <c r="B13" i="11"/>
  <c r="B12" i="11"/>
  <c r="A12" i="11"/>
  <c r="J53" i="7"/>
  <c r="C9" i="9"/>
  <c r="C18" i="9" s="1"/>
  <c r="C20" i="9" s="1"/>
  <c r="B18" i="2"/>
  <c r="B17" i="2"/>
  <c r="B19" i="2"/>
  <c r="C20" i="2" s="1"/>
  <c r="B9" i="9"/>
  <c r="B18" i="9" s="1"/>
  <c r="B20" i="9" l="1"/>
  <c r="C21" i="9"/>
  <c r="C19" i="9"/>
  <c r="B21" i="9"/>
  <c r="B19" i="9"/>
</calcChain>
</file>

<file path=xl/sharedStrings.xml><?xml version="1.0" encoding="utf-8"?>
<sst xmlns="http://schemas.openxmlformats.org/spreadsheetml/2006/main" count="129" uniqueCount="91">
  <si>
    <t xml:space="preserve">DEMANDE D'AIDE </t>
  </si>
  <si>
    <t>Dépenses prévisionnelles de l'opération</t>
  </si>
  <si>
    <t>Identification du demandeur</t>
  </si>
  <si>
    <t>Nom / Prénom ou Dénomination sociale :</t>
  </si>
  <si>
    <t>Identification de l'opération</t>
  </si>
  <si>
    <t>Libellé de l'opération</t>
  </si>
  <si>
    <t xml:space="preserve">Montant présenté HT </t>
  </si>
  <si>
    <t>Montant présenté HT</t>
  </si>
  <si>
    <t>Information sur le justificatif joint et qui permet de l'identifier (ex: N° de devis )</t>
  </si>
  <si>
    <t>HT</t>
  </si>
  <si>
    <t>TOTAL DEPENSES PREVISIONNELLES PRESENTEES</t>
  </si>
  <si>
    <t>PLAN DE FINANCEMENT DU PROJET</t>
  </si>
  <si>
    <t>FONDS EUROPEEN AGRICOLE POUR LE DEVELOPPEMENT RURAL (FEADER)</t>
  </si>
  <si>
    <t>Description de la dépense précisée</t>
  </si>
  <si>
    <t>TOTAL DEPENSES PRESENTEES</t>
  </si>
  <si>
    <t>FINANCEMENT PREVU
(Région + FEADER)</t>
  </si>
  <si>
    <t>Montant éligible</t>
  </si>
  <si>
    <t>Montant éligible ET raisonnable</t>
  </si>
  <si>
    <t>Motif</t>
  </si>
  <si>
    <t>Motifs instruction</t>
  </si>
  <si>
    <t>Début éligibilité non respectée</t>
  </si>
  <si>
    <t>Objet de la dépense non éligible</t>
  </si>
  <si>
    <t xml:space="preserve">Devis non conforme (ne contenant pas le minimum requis) </t>
  </si>
  <si>
    <t>Déjà financé par ailleurs (double financement partiel ou total)</t>
  </si>
  <si>
    <t>Autres (commentaire obligatoire)</t>
  </si>
  <si>
    <t>Assiette FEADER retenue</t>
  </si>
  <si>
    <t>Veuillez saisir les champs sous fond jaune</t>
  </si>
  <si>
    <t>Nom / Prénom ou Dénomination sociale</t>
  </si>
  <si>
    <t>Erreur de saisie manifeste de l'usager</t>
  </si>
  <si>
    <r>
      <t>Dépenses d'investissement sur frais réels</t>
    </r>
    <r>
      <rPr>
        <sz val="14"/>
        <color theme="4" tint="-0.249977111117893"/>
        <rFont val="Arial"/>
        <family val="2"/>
      </rPr>
      <t xml:space="preserve"> (sur devis)</t>
    </r>
  </si>
  <si>
    <t>TOTAL PRESENTE (HT)</t>
  </si>
  <si>
    <t xml:space="preserve">Description de la dépense </t>
  </si>
  <si>
    <t xml:space="preserve">Nom de l'entreprise, de la structure émettrice du devis </t>
  </si>
  <si>
    <t>Nature des dépenses 
sur frais réels</t>
  </si>
  <si>
    <t>Matériel</t>
  </si>
  <si>
    <t>Poste des dépenses 
sur frais réels</t>
  </si>
  <si>
    <t>Seuil de l'assiette éligible</t>
  </si>
  <si>
    <t>Commentaires éventuels</t>
  </si>
  <si>
    <t>IF</t>
  </si>
  <si>
    <t>Oui démarche prévue</t>
  </si>
  <si>
    <t>Oui démarche enclenchée</t>
  </si>
  <si>
    <t>Non</t>
  </si>
  <si>
    <t>Je ne sais pas encore</t>
  </si>
  <si>
    <t>Montant FEADER</t>
  </si>
  <si>
    <t>Montant Région</t>
  </si>
  <si>
    <t>Nom de l'entreprise, de la structure émettrice du devis retenu</t>
  </si>
  <si>
    <t>Plafond max des dépenses éligibles sur la durée sur la programmation PSN 2023-2027</t>
  </si>
  <si>
    <t>Taux d'aide prévu</t>
  </si>
  <si>
    <t>Si oui, pour quel montant total d'aide?</t>
  </si>
  <si>
    <r>
      <t>Dépenses d'investissement sur frais réels</t>
    </r>
    <r>
      <rPr>
        <sz val="20"/>
        <color theme="4" tint="-0.249977111117893"/>
        <rFont val="Arial"/>
        <family val="2"/>
      </rPr>
      <t xml:space="preserve"> (sur devis retenu) </t>
    </r>
  </si>
  <si>
    <t>Taux d'aide publique calculé plafonné</t>
  </si>
  <si>
    <t xml:space="preserve">Montant instruit HT </t>
  </si>
  <si>
    <t>Données servant au calcul à instruire</t>
  </si>
  <si>
    <t>Seules les cellules en couleur "abricot" sont modifiables par l'instructeur</t>
  </si>
  <si>
    <t>Si vous avez reçu une autre aide pour un autre projet sur ce dispositif pour la programmation PSN 2023-2027: montant total des dépenses eligibles déjà aidées (en € HT)</t>
  </si>
  <si>
    <t>TOTAL DES DEPENSES PRESENTABLES après plafonnement</t>
  </si>
  <si>
    <t>Argumentaire si devis le moins cher non retenu</t>
  </si>
  <si>
    <t>Entreprises équines</t>
  </si>
  <si>
    <t>Aménagements intérieurs bâtiment</t>
  </si>
  <si>
    <t>Construction, gros œuvre, terrassement</t>
  </si>
  <si>
    <t>Poste des dépenses cout réel</t>
  </si>
  <si>
    <t xml:space="preserve">Haies, alignement d'arbres et agroforesterie </t>
  </si>
  <si>
    <t>Label EquuRES et ou RCEN</t>
  </si>
  <si>
    <t>Activez-vous une majoration?</t>
  </si>
  <si>
    <t>EquuRES</t>
  </si>
  <si>
    <t>Réseau des Clubs d'Excellence en Normandie</t>
  </si>
  <si>
    <t>Les 2</t>
  </si>
  <si>
    <t>Aucune</t>
  </si>
  <si>
    <t>Application du plafond de dépenses éligibles maximum sur la durée de la programmation PSN 23-27 (300k€)</t>
  </si>
  <si>
    <t>Haies, alignement d'arbres et agroforesterie</t>
  </si>
  <si>
    <t>Si vous avez reçu une autre aide sur ce dispositif pour la programmation PSN 2023-2027: combien de dossiers avez-vous déjà déposés en plus de celui-ci?</t>
  </si>
  <si>
    <t xml:space="preserve">Minimis </t>
  </si>
  <si>
    <t>Oui</t>
  </si>
  <si>
    <t>(Le taux d'aide calculé prend en compte l'éventuel plafonnement de dépenses éligibles ou des aides des minimis)</t>
  </si>
  <si>
    <t>TOTAL DEPENSES ELIGIBLES</t>
  </si>
  <si>
    <r>
      <t xml:space="preserve">Nature des dépenses 
sur frais réels </t>
    </r>
    <r>
      <rPr>
        <sz val="10"/>
        <color rgb="FFC00000"/>
        <rFont val="Arial"/>
        <family val="2"/>
      </rPr>
      <t>(si le demandeur s'est trompé de poste, sélectionner le bon poste ci-dessous)</t>
    </r>
  </si>
  <si>
    <r>
      <t xml:space="preserve">Commentaire sur la caractère éligible 
</t>
    </r>
    <r>
      <rPr>
        <sz val="10"/>
        <color rgb="FFC00000"/>
        <rFont val="Arial"/>
        <family val="2"/>
      </rPr>
      <t>(déduire les reprises le cas echéant)</t>
    </r>
  </si>
  <si>
    <r>
      <t xml:space="preserve">Commentaire sur le caractère raisonnable (saisie obligatoire)
</t>
    </r>
    <r>
      <rPr>
        <sz val="10"/>
        <color rgb="FFC00000"/>
        <rFont val="Arial"/>
        <family val="2"/>
      </rPr>
      <t>(indiquer la vérification qui a été faite que le résultat ait consisté ou pas à réduire le montant)</t>
    </r>
  </si>
  <si>
    <r>
      <t xml:space="preserve">Seules les cellules en couleur "abricot" sont modifiables par l'instructeur
</t>
    </r>
    <r>
      <rPr>
        <i/>
        <sz val="10"/>
        <color rgb="FFC00000"/>
        <rFont val="Arial"/>
        <family val="2"/>
      </rPr>
      <t xml:space="preserve">Attention le montant total peut être revu à la baisse suite à l'instruction mais pas à la hausse, 
dans ce dernier cas se rapprocher du demandeur pour qu'il remplisse à nouveau ce fichier
/!\ Déduire les éventuelles reprises dans la colonne "Montant éligible" et mettre un commentaire /!\ </t>
    </r>
  </si>
  <si>
    <t>Avez-vous reçu une aide au titre des minimis entreprise depuis les 3 dernières années fiscales glissantes? (plafond d'aide 200k€)</t>
  </si>
  <si>
    <t>Annexe convention</t>
  </si>
  <si>
    <t xml:space="preserve">Nom / Prénom ou Dénomination sociale </t>
  </si>
  <si>
    <t>Dépenses prévisionnelles de l'opération éligibles et retenues</t>
  </si>
  <si>
    <t>Nature des dépenses</t>
  </si>
  <si>
    <t xml:space="preserve">Montant retenu </t>
  </si>
  <si>
    <t>Avez-vous reçu une aide au titre des minimis entreprise depuis les 3 dernières années fiscales glissantes? (plafond d'aide 300k€)</t>
  </si>
  <si>
    <t>Version V5 mars 2024</t>
  </si>
  <si>
    <t xml:space="preserve">Commentaire convention </t>
  </si>
  <si>
    <r>
      <t xml:space="preserve">Liste des dépenses partiellement ou totalement inéligibles (non retenues) 
</t>
    </r>
    <r>
      <rPr>
        <sz val="16"/>
        <color theme="4" tint="-0.249977111117893"/>
        <rFont val="Arial"/>
        <family val="2"/>
      </rPr>
      <t>/!\ A ne pas représenter lors de la demande de paiement</t>
    </r>
  </si>
  <si>
    <t xml:space="preserve">Montant de la dépense non retenue  </t>
  </si>
  <si>
    <t xml:space="preserve">Motif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</si>
</sst>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  <numFmt numFmtId="167" formatCode="#,##0_ ;\-#,##0\ 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sz val="11"/>
      <color rgb="FF33CCCC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0"/>
      <color theme="4" tint="-0.249977111117893"/>
      <name val="Arial"/>
      <family val="2"/>
    </font>
    <font>
      <u/>
      <sz val="16"/>
      <color rgb="FFFF0000"/>
      <name val="Arial"/>
      <family val="2"/>
    </font>
    <font>
      <b/>
      <sz val="16"/>
      <name val="Arial"/>
      <family val="2"/>
    </font>
    <font>
      <sz val="16"/>
      <name val="Calibri"/>
      <family val="2"/>
    </font>
    <font>
      <b/>
      <sz val="12"/>
      <color theme="4" tint="-0.249977111117893"/>
      <name val="Arial"/>
      <family val="2"/>
    </font>
    <font>
      <sz val="11"/>
      <color theme="1"/>
      <name val="Calibri"/>
      <family val="2"/>
    </font>
    <font>
      <sz val="12"/>
      <color rgb="FF008000"/>
      <name val="Arial"/>
      <family val="2"/>
    </font>
    <font>
      <sz val="11"/>
      <color rgb="FF008000"/>
      <name val="Calibri"/>
      <family val="2"/>
    </font>
    <font>
      <sz val="14"/>
      <color theme="4" tint="-0.249977111117893"/>
      <name val="Arial"/>
      <family val="2"/>
    </font>
    <font>
      <b/>
      <sz val="12"/>
      <name val="Arial"/>
      <family val="2"/>
    </font>
    <font>
      <sz val="11"/>
      <color theme="4" tint="-0.249977111117893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4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0" tint="-0.14999847407452621"/>
      <name val="Arial"/>
      <family val="2"/>
    </font>
    <font>
      <i/>
      <sz val="10"/>
      <color theme="0" tint="-0.14999847407452621"/>
      <name val="Calibri"/>
      <family val="2"/>
    </font>
    <font>
      <i/>
      <sz val="10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20"/>
      <color theme="4" tint="-0.249977111117893"/>
      <name val="Arial"/>
      <family val="2"/>
    </font>
    <font>
      <i/>
      <sz val="11"/>
      <color rgb="FFFF0000"/>
      <name val="Calibri"/>
      <family val="2"/>
      <scheme val="minor"/>
    </font>
    <font>
      <i/>
      <sz val="9"/>
      <color theme="4" tint="-0.249977111117893"/>
      <name val="Arial"/>
      <family val="2"/>
    </font>
    <font>
      <sz val="11"/>
      <color theme="0" tint="-4.9989318521683403E-2"/>
      <name val="Calibri"/>
      <family val="2"/>
      <scheme val="minor"/>
    </font>
    <font>
      <sz val="10"/>
      <color rgb="FF0070C0"/>
      <name val="Arial"/>
      <family val="2"/>
    </font>
    <font>
      <b/>
      <i/>
      <sz val="12"/>
      <color rgb="FFC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Arial"/>
      <family val="2"/>
    </font>
    <font>
      <i/>
      <sz val="10"/>
      <color rgb="FFC0000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C00000"/>
      <name val="Arial"/>
      <family val="2"/>
    </font>
    <font>
      <sz val="11"/>
      <color theme="0" tint="-0.14999847407452621"/>
      <name val="Calibri"/>
      <family val="2"/>
    </font>
    <font>
      <i/>
      <sz val="11"/>
      <color theme="0" tint="-0.34998626667073579"/>
      <name val="Calibri"/>
      <family val="2"/>
      <scheme val="minor"/>
    </font>
    <font>
      <sz val="10"/>
      <color theme="0" tint="-0.14999847407452621"/>
      <name val="Arial"/>
      <family val="2"/>
    </font>
    <font>
      <b/>
      <sz val="16"/>
      <color theme="0" tint="-0.14999847407452621"/>
      <name val="Arial"/>
      <family val="2"/>
    </font>
    <font>
      <b/>
      <sz val="14"/>
      <color theme="0" tint="-0.14999847407452621"/>
      <name val="Arial"/>
      <family val="2"/>
    </font>
    <font>
      <sz val="16"/>
      <color theme="4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/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69696"/>
      </left>
      <right/>
      <top style="thin">
        <color indexed="64"/>
      </top>
      <bottom style="thin">
        <color rgb="FF969696"/>
      </bottom>
      <diagonal/>
    </border>
    <border>
      <left/>
      <right/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969696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7" fillId="0" borderId="0"/>
  </cellStyleXfs>
  <cellXfs count="168">
    <xf numFmtId="0" fontId="0" fillId="0" borderId="0" xfId="0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49" fontId="2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6" xfId="0" applyNumberFormat="1" applyFont="1" applyFill="1" applyBorder="1" applyAlignment="1" applyProtection="1">
      <alignment horizontal="right" vertical="center" wrapText="1"/>
      <protection locked="0"/>
    </xf>
    <xf numFmtId="44" fontId="24" fillId="4" borderId="6" xfId="2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166" fontId="22" fillId="2" borderId="13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22" fillId="2" borderId="6" xfId="0" applyFont="1" applyFill="1" applyBorder="1" applyAlignment="1" applyProtection="1">
      <alignment horizontal="right" vertical="center" wrapText="1"/>
      <protection locked="0"/>
    </xf>
    <xf numFmtId="0" fontId="48" fillId="0" borderId="0" xfId="0" applyFont="1"/>
    <xf numFmtId="0" fontId="49" fillId="0" borderId="0" xfId="0" applyFont="1"/>
    <xf numFmtId="44" fontId="4" fillId="4" borderId="6" xfId="2" applyFont="1" applyFill="1" applyBorder="1" applyAlignment="1" applyProtection="1">
      <alignment horizontal="center" vertical="center" wrapText="1"/>
    </xf>
    <xf numFmtId="44" fontId="4" fillId="5" borderId="6" xfId="2" applyFont="1" applyFill="1" applyBorder="1" applyAlignment="1" applyProtection="1">
      <alignment horizontal="center" vertical="center" wrapText="1"/>
    </xf>
    <xf numFmtId="166" fontId="22" fillId="2" borderId="16" xfId="0" applyNumberFormat="1" applyFont="1" applyFill="1" applyBorder="1" applyAlignment="1" applyProtection="1">
      <alignment horizontal="right" vertical="center" wrapText="1"/>
      <protection locked="0"/>
    </xf>
    <xf numFmtId="44" fontId="21" fillId="5" borderId="29" xfId="2" applyFont="1" applyFill="1" applyBorder="1" applyAlignment="1" applyProtection="1">
      <alignment horizontal="right" vertical="center" wrapText="1"/>
    </xf>
    <xf numFmtId="44" fontId="24" fillId="4" borderId="29" xfId="2" applyFont="1" applyFill="1" applyBorder="1" applyAlignment="1" applyProtection="1">
      <alignment horizontal="right" vertical="center" wrapText="1"/>
    </xf>
    <xf numFmtId="44" fontId="24" fillId="4" borderId="30" xfId="2" applyFont="1" applyFill="1" applyBorder="1" applyAlignment="1" applyProtection="1">
      <alignment horizontal="right" vertical="center" wrapText="1"/>
    </xf>
    <xf numFmtId="44" fontId="24" fillId="4" borderId="30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4" fillId="3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2"/>
    </xf>
    <xf numFmtId="0" fontId="16" fillId="0" borderId="0" xfId="0" applyFont="1" applyAlignment="1">
      <alignment horizontal="left" vertical="center" indent="2"/>
    </xf>
    <xf numFmtId="0" fontId="23" fillId="0" borderId="0" xfId="0" applyFont="1" applyAlignment="1">
      <alignment wrapText="1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wrapText="1"/>
    </xf>
    <xf numFmtId="0" fontId="20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5" fillId="3" borderId="15" xfId="0" applyFont="1" applyFill="1" applyBorder="1" applyAlignment="1">
      <alignment horizontal="center" vertical="center" wrapText="1"/>
    </xf>
    <xf numFmtId="44" fontId="4" fillId="3" borderId="6" xfId="2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vertical="center" wrapText="1"/>
    </xf>
    <xf numFmtId="44" fontId="24" fillId="4" borderId="12" xfId="2" applyFont="1" applyFill="1" applyBorder="1" applyAlignment="1" applyProtection="1">
      <alignment horizontal="right" vertical="center" wrapText="1" indent="2"/>
    </xf>
    <xf numFmtId="0" fontId="25" fillId="0" borderId="0" xfId="0" applyFont="1" applyAlignment="1">
      <alignment horizontal="right" vertical="center" wrapText="1" indent="2"/>
    </xf>
    <xf numFmtId="0" fontId="10" fillId="0" borderId="0" xfId="0" applyFont="1"/>
    <xf numFmtId="0" fontId="15" fillId="4" borderId="6" xfId="0" applyFont="1" applyFill="1" applyBorder="1" applyAlignment="1">
      <alignment horizontal="center" vertical="center" wrapText="1"/>
    </xf>
    <xf numFmtId="165" fontId="24" fillId="4" borderId="11" xfId="0" applyNumberFormat="1" applyFont="1" applyFill="1" applyBorder="1" applyAlignment="1">
      <alignment horizontal="right" vertical="center" wrapText="1" indent="2"/>
    </xf>
    <xf numFmtId="49" fontId="21" fillId="7" borderId="20" xfId="0" applyNumberFormat="1" applyFont="1" applyFill="1" applyBorder="1" applyAlignment="1" applyProtection="1">
      <alignment horizontal="right" vertical="center" wrapText="1"/>
      <protection locked="0"/>
    </xf>
    <xf numFmtId="165" fontId="21" fillId="7" borderId="20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/>
    </xf>
    <xf numFmtId="0" fontId="42" fillId="4" borderId="12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44" fontId="4" fillId="5" borderId="29" xfId="2" applyFont="1" applyFill="1" applyBorder="1" applyAlignment="1" applyProtection="1">
      <alignment horizontal="right" vertical="center" wrapText="1"/>
    </xf>
    <xf numFmtId="9" fontId="4" fillId="5" borderId="29" xfId="3" applyFont="1" applyFill="1" applyBorder="1" applyAlignment="1" applyProtection="1">
      <alignment horizontal="right" vertical="center" wrapText="1"/>
    </xf>
    <xf numFmtId="10" fontId="21" fillId="5" borderId="29" xfId="3" applyNumberFormat="1" applyFont="1" applyFill="1" applyBorder="1" applyAlignment="1" applyProtection="1">
      <alignment horizontal="right" vertical="center" wrapText="1"/>
    </xf>
    <xf numFmtId="49" fontId="45" fillId="4" borderId="22" xfId="0" applyNumberFormat="1" applyFont="1" applyFill="1" applyBorder="1" applyAlignment="1">
      <alignment horizontal="right" vertical="center" wrapText="1"/>
    </xf>
    <xf numFmtId="49" fontId="45" fillId="4" borderId="23" xfId="0" applyNumberFormat="1" applyFont="1" applyFill="1" applyBorder="1" applyAlignment="1">
      <alignment horizontal="center" vertical="center" wrapText="1"/>
    </xf>
    <xf numFmtId="49" fontId="45" fillId="7" borderId="31" xfId="0" applyNumberFormat="1" applyFont="1" applyFill="1" applyBorder="1" applyAlignment="1" applyProtection="1">
      <alignment horizontal="right" vertical="center" wrapText="1"/>
      <protection locked="0"/>
    </xf>
    <xf numFmtId="165" fontId="45" fillId="7" borderId="31" xfId="0" applyNumberFormat="1" applyFont="1" applyFill="1" applyBorder="1" applyAlignment="1" applyProtection="1">
      <alignment horizontal="right" vertical="center" wrapText="1"/>
      <protection locked="0"/>
    </xf>
    <xf numFmtId="3" fontId="45" fillId="7" borderId="31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6" xfId="0" applyNumberFormat="1" applyFont="1" applyFill="1" applyBorder="1" applyAlignment="1">
      <alignment horizontal="right" vertical="center" wrapText="1"/>
    </xf>
    <xf numFmtId="0" fontId="47" fillId="0" borderId="0" xfId="0" applyFont="1"/>
    <xf numFmtId="49" fontId="40" fillId="7" borderId="21" xfId="0" applyNumberFormat="1" applyFont="1" applyFill="1" applyBorder="1" applyAlignment="1" applyProtection="1">
      <alignment horizontal="right" vertical="center" wrapText="1"/>
      <protection locked="0"/>
    </xf>
    <xf numFmtId="167" fontId="4" fillId="5" borderId="29" xfId="2" applyNumberFormat="1" applyFont="1" applyFill="1" applyBorder="1" applyAlignment="1" applyProtection="1">
      <alignment horizontal="right" vertical="center" wrapText="1"/>
    </xf>
    <xf numFmtId="0" fontId="4" fillId="5" borderId="29" xfId="2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31" fillId="0" borderId="0" xfId="0" applyFont="1"/>
    <xf numFmtId="0" fontId="5" fillId="0" borderId="0" xfId="0" applyFont="1"/>
    <xf numFmtId="0" fontId="32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0" fontId="32" fillId="0" borderId="0" xfId="0" applyFont="1" applyAlignment="1">
      <alignment horizontal="centerContinuous" wrapText="1"/>
    </xf>
    <xf numFmtId="0" fontId="31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165" fontId="21" fillId="0" borderId="0" xfId="0" applyNumberFormat="1" applyFont="1" applyAlignment="1">
      <alignment horizontal="right" vertical="center" wrapText="1"/>
    </xf>
    <xf numFmtId="165" fontId="24" fillId="4" borderId="12" xfId="0" applyNumberFormat="1" applyFont="1" applyFill="1" applyBorder="1" applyAlignment="1">
      <alignment horizontal="right" vertical="center" wrapText="1" indent="2"/>
    </xf>
    <xf numFmtId="165" fontId="34" fillId="0" borderId="0" xfId="0" applyNumberFormat="1" applyFont="1" applyAlignment="1">
      <alignment horizontal="right" vertical="center" wrapText="1"/>
    </xf>
    <xf numFmtId="165" fontId="31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33" fillId="0" borderId="0" xfId="0" applyFont="1"/>
    <xf numFmtId="165" fontId="22" fillId="0" borderId="0" xfId="1" applyNumberFormat="1" applyFont="1" applyFill="1" applyBorder="1" applyAlignment="1" applyProtection="1">
      <alignment horizontal="right" vertical="center" wrapText="1"/>
    </xf>
    <xf numFmtId="165" fontId="31" fillId="0" borderId="0" xfId="1" applyNumberFormat="1" applyFont="1" applyFill="1" applyBorder="1" applyAlignment="1" applyProtection="1">
      <alignment horizontal="right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left"/>
    </xf>
    <xf numFmtId="44" fontId="4" fillId="5" borderId="6" xfId="2" applyFont="1" applyFill="1" applyBorder="1" applyAlignment="1" applyProtection="1">
      <alignment horizontal="left" vertical="center" wrapText="1"/>
    </xf>
    <xf numFmtId="44" fontId="0" fillId="0" borderId="0" xfId="0" applyNumberFormat="1"/>
    <xf numFmtId="9" fontId="4" fillId="5" borderId="6" xfId="3" applyFont="1" applyFill="1" applyBorder="1" applyAlignment="1" applyProtection="1">
      <alignment horizontal="right" vertical="center" wrapText="1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0" fillId="0" borderId="0" xfId="0" applyFont="1"/>
    <xf numFmtId="166" fontId="0" fillId="0" borderId="0" xfId="0" applyNumberFormat="1"/>
    <xf numFmtId="0" fontId="39" fillId="0" borderId="0" xfId="0" applyFont="1"/>
    <xf numFmtId="0" fontId="51" fillId="0" borderId="0" xfId="0" applyFont="1"/>
    <xf numFmtId="0" fontId="37" fillId="0" borderId="0" xfId="0" applyFont="1"/>
    <xf numFmtId="10" fontId="4" fillId="5" borderId="6" xfId="3" applyNumberFormat="1" applyFont="1" applyFill="1" applyBorder="1" applyAlignment="1" applyProtection="1">
      <alignment horizontal="right" vertical="center" wrapText="1"/>
    </xf>
    <xf numFmtId="0" fontId="38" fillId="5" borderId="6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2" fillId="0" borderId="0" xfId="0" applyFont="1"/>
    <xf numFmtId="165" fontId="6" fillId="0" borderId="0" xfId="0" applyNumberFormat="1" applyFont="1" applyAlignment="1">
      <alignment horizontal="left" vertical="center"/>
    </xf>
    <xf numFmtId="0" fontId="23" fillId="0" borderId="0" xfId="0" applyFont="1"/>
    <xf numFmtId="0" fontId="28" fillId="8" borderId="18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 wrapText="1"/>
    </xf>
    <xf numFmtId="165" fontId="24" fillId="7" borderId="6" xfId="0" applyNumberFormat="1" applyFont="1" applyFill="1" applyBorder="1" applyAlignment="1">
      <alignment horizontal="right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15" fillId="7" borderId="6" xfId="0" applyFont="1" applyFill="1" applyBorder="1" applyAlignment="1">
      <alignment horizontal="center" vertical="center" wrapText="1"/>
    </xf>
    <xf numFmtId="166" fontId="24" fillId="7" borderId="11" xfId="0" applyNumberFormat="1" applyFont="1" applyFill="1" applyBorder="1" applyAlignment="1">
      <alignment horizontal="right" vertical="center" wrapText="1" indent="2"/>
    </xf>
    <xf numFmtId="165" fontId="24" fillId="7" borderId="11" xfId="0" applyNumberFormat="1" applyFont="1" applyFill="1" applyBorder="1" applyAlignment="1">
      <alignment horizontal="right" vertical="center" wrapText="1" indent="2"/>
    </xf>
    <xf numFmtId="0" fontId="30" fillId="0" borderId="0" xfId="0" applyFont="1"/>
    <xf numFmtId="0" fontId="44" fillId="0" borderId="0" xfId="0" applyFont="1" applyAlignment="1">
      <alignment horizontal="right"/>
    </xf>
    <xf numFmtId="0" fontId="44" fillId="0" borderId="0" xfId="0" applyFont="1"/>
    <xf numFmtId="0" fontId="43" fillId="8" borderId="27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54" fillId="0" borderId="0" xfId="0" applyFont="1"/>
    <xf numFmtId="44" fontId="5" fillId="0" borderId="0" xfId="2" applyFont="1" applyFill="1" applyProtection="1"/>
    <xf numFmtId="0" fontId="55" fillId="0" borderId="0" xfId="0" applyFont="1"/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 vertical="center"/>
    </xf>
    <xf numFmtId="44" fontId="0" fillId="0" borderId="0" xfId="2" applyFont="1" applyFill="1" applyProtection="1"/>
    <xf numFmtId="0" fontId="15" fillId="0" borderId="32" xfId="0" applyFont="1" applyBorder="1" applyAlignment="1">
      <alignment horizontal="left" vertical="center" indent="2"/>
    </xf>
    <xf numFmtId="0" fontId="56" fillId="0" borderId="0" xfId="0" applyFont="1"/>
    <xf numFmtId="0" fontId="4" fillId="0" borderId="3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2"/>
    </xf>
    <xf numFmtId="0" fontId="54" fillId="0" borderId="0" xfId="0" applyFont="1" applyAlignment="1">
      <alignment horizontal="centerContinuous" wrapText="1"/>
    </xf>
    <xf numFmtId="0" fontId="58" fillId="0" borderId="0" xfId="0" applyFont="1" applyAlignment="1">
      <alignment horizontal="left" vertical="center"/>
    </xf>
    <xf numFmtId="0" fontId="15" fillId="3" borderId="32" xfId="0" applyFont="1" applyFill="1" applyBorder="1" applyAlignment="1">
      <alignment horizontal="center" vertical="center" wrapText="1"/>
    </xf>
    <xf numFmtId="166" fontId="4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/>
    </xf>
    <xf numFmtId="0" fontId="17" fillId="2" borderId="1" xfId="0" applyFont="1" applyFill="1" applyBorder="1" applyAlignment="1" applyProtection="1">
      <alignment horizontal="left" vertical="center" indent="2"/>
      <protection locked="0"/>
    </xf>
    <xf numFmtId="0" fontId="16" fillId="2" borderId="2" xfId="0" applyFont="1" applyFill="1" applyBorder="1" applyAlignment="1" applyProtection="1">
      <alignment horizontal="left" vertical="center" indent="2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8" fillId="2" borderId="2" xfId="0" applyFont="1" applyFill="1" applyBorder="1" applyAlignment="1" applyProtection="1">
      <alignment horizontal="left" vertical="center" indent="2"/>
      <protection locked="0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left" vertical="center" wrapText="1"/>
    </xf>
    <xf numFmtId="0" fontId="41" fillId="9" borderId="2" xfId="0" applyFont="1" applyFill="1" applyBorder="1" applyAlignment="1">
      <alignment horizontal="left" vertical="center" wrapText="1"/>
    </xf>
    <xf numFmtId="0" fontId="41" fillId="9" borderId="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 wrapText="1"/>
    </xf>
    <xf numFmtId="0" fontId="41" fillId="9" borderId="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wrapText="1"/>
    </xf>
  </cellXfs>
  <cellStyles count="6">
    <cellStyle name="Milliers" xfId="1" builtinId="3"/>
    <cellStyle name="Monétaire" xfId="2" builtinId="4"/>
    <cellStyle name="Normal" xfId="0" builtinId="0"/>
    <cellStyle name="Normal 2" xfId="5" xr:uid="{55B7922D-E0C5-4AAA-9B39-09682CCFE16E}"/>
    <cellStyle name="Normal 4" xfId="4" xr:uid="{E6A080E1-C1BF-458E-8AEC-40071AF3C36F}"/>
    <cellStyle name="Pourcentage" xfId="3" builtinId="5"/>
  </cellStyles>
  <dxfs count="4">
    <dxf>
      <font>
        <color rgb="FFC0000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192088</xdr:colOff>
      <xdr:row>0</xdr:row>
      <xdr:rowOff>0</xdr:rowOff>
    </xdr:from>
    <xdr:to>
      <xdr:col>3</xdr:col>
      <xdr:colOff>1841804</xdr:colOff>
      <xdr:row>2</xdr:row>
      <xdr:rowOff>147413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931CB948-3569-4FA0-9427-662EE65BF978}"/>
            </a:ext>
          </a:extLst>
        </xdr:cNvPr>
        <xdr:cNvGrpSpPr/>
      </xdr:nvGrpSpPr>
      <xdr:grpSpPr>
        <a:xfrm>
          <a:off x="9613901" y="0"/>
          <a:ext cx="1649716" cy="758601"/>
          <a:chOff x="912284" y="43879"/>
          <a:chExt cx="865717" cy="391324"/>
        </a:xfrm>
      </xdr:grpSpPr>
      <xdr:pic>
        <xdr:nvPicPr>
          <xdr:cNvPr id="8" name="Image 7">
            <a:extLst>
              <a:ext uri="{FF2B5EF4-FFF2-40B4-BE49-F238E27FC236}">
                <a16:creationId xmlns:a16="http://schemas.microsoft.com/office/drawing/2014/main" id="{5551199B-0529-4A2D-9E6B-16E9BAC5F6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12284" y="43879"/>
            <a:ext cx="358416" cy="373666"/>
          </a:xfrm>
          <a:prstGeom prst="rect">
            <a:avLst/>
          </a:prstGeom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F991046D-C0F7-4672-95DA-BF689A3C40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7734" y="59267"/>
            <a:ext cx="440267" cy="37593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0</xdr:row>
      <xdr:rowOff>0</xdr:rowOff>
    </xdr:from>
    <xdr:to>
      <xdr:col>11</xdr:col>
      <xdr:colOff>260974</xdr:colOff>
      <xdr:row>3</xdr:row>
      <xdr:rowOff>280553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C4ADD9D-A3C9-4D55-9369-78121911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0900" y="15240"/>
          <a:ext cx="5008234" cy="3922913"/>
        </a:xfrm>
        <a:prstGeom prst="rect">
          <a:avLst/>
        </a:prstGeom>
      </xdr:spPr>
    </xdr:pic>
    <xdr:clientData/>
  </xdr:twoCellAnchor>
  <xdr:twoCellAnchor>
    <xdr:from>
      <xdr:col>2</xdr:col>
      <xdr:colOff>123049</xdr:colOff>
      <xdr:row>3</xdr:row>
      <xdr:rowOff>218722</xdr:rowOff>
    </xdr:from>
    <xdr:to>
      <xdr:col>4</xdr:col>
      <xdr:colOff>481189</xdr:colOff>
      <xdr:row>5</xdr:row>
      <xdr:rowOff>218722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132F343E-9FE1-49E2-BED6-1D8145D4D898}"/>
            </a:ext>
          </a:extLst>
        </xdr:cNvPr>
        <xdr:cNvSpPr/>
      </xdr:nvSpPr>
      <xdr:spPr>
        <a:xfrm>
          <a:off x="5195993" y="1368778"/>
          <a:ext cx="2002085" cy="43744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l'écran Plan de financement prévisionnel </a:t>
          </a:r>
          <a:b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Colonne DEPENSES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746760</xdr:colOff>
      <xdr:row>1</xdr:row>
      <xdr:rowOff>158750</xdr:rowOff>
    </xdr:from>
    <xdr:to>
      <xdr:col>8</xdr:col>
      <xdr:colOff>124460</xdr:colOff>
      <xdr:row>6</xdr:row>
      <xdr:rowOff>296333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346251C-DC7C-4954-B640-4E28B98F9437}"/>
            </a:ext>
          </a:extLst>
        </xdr:cNvPr>
        <xdr:cNvSpPr txBox="1"/>
      </xdr:nvSpPr>
      <xdr:spPr>
        <a:xfrm>
          <a:off x="7401560" y="861483"/>
          <a:ext cx="2561167" cy="1449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Travaux/Aménagement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Construction, gros œuvre, terrassement Aménagements intérieurs bâtiment</a:t>
          </a:r>
        </a:p>
        <a:p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 / équipement / consommables</a:t>
          </a:r>
          <a:r>
            <a:rPr lang="fr-FR" b="1"/>
            <a:t> </a:t>
          </a:r>
        </a:p>
        <a:p>
          <a:r>
            <a:rPr lang="fr-FR"/>
            <a:t>Matériel</a:t>
          </a:r>
        </a:p>
        <a:p>
          <a:r>
            <a:rPr lang="fr-FR" b="1"/>
            <a:t>Plantations / Replantations</a:t>
          </a:r>
          <a:r>
            <a:rPr lang="fr-FR" b="1" baseline="0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Haies, alignement d'arbres et agroforesterie</a:t>
          </a:r>
          <a:r>
            <a:rPr lang="fr-FR"/>
            <a:t> </a:t>
          </a:r>
          <a:endParaRPr lang="fr-FR" baseline="0"/>
        </a:p>
      </xdr:txBody>
    </xdr:sp>
    <xdr:clientData/>
  </xdr:twoCellAnchor>
  <xdr:twoCellAnchor editAs="oneCell">
    <xdr:from>
      <xdr:col>5</xdr:col>
      <xdr:colOff>628145</xdr:colOff>
      <xdr:row>13</xdr:row>
      <xdr:rowOff>578444</xdr:rowOff>
    </xdr:from>
    <xdr:to>
      <xdr:col>10</xdr:col>
      <xdr:colOff>578083</xdr:colOff>
      <xdr:row>17</xdr:row>
      <xdr:rowOff>72461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4C08E07-E146-4516-B892-E7FC0A3D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820" y="4197944"/>
          <a:ext cx="3759938" cy="1515785"/>
        </a:xfrm>
        <a:prstGeom prst="rect">
          <a:avLst/>
        </a:prstGeom>
      </xdr:spPr>
    </xdr:pic>
    <xdr:clientData/>
  </xdr:twoCellAnchor>
  <xdr:twoCellAnchor>
    <xdr:from>
      <xdr:col>1</xdr:col>
      <xdr:colOff>2160270</xdr:colOff>
      <xdr:row>15</xdr:row>
      <xdr:rowOff>238125</xdr:rowOff>
    </xdr:from>
    <xdr:to>
      <xdr:col>5</xdr:col>
      <xdr:colOff>606425</xdr:colOff>
      <xdr:row>15</xdr:row>
      <xdr:rowOff>673100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1F81734D-9F6E-4838-9698-EB01D673FF18}"/>
            </a:ext>
          </a:extLst>
        </xdr:cNvPr>
        <xdr:cNvSpPr/>
      </xdr:nvSpPr>
      <xdr:spPr>
        <a:xfrm>
          <a:off x="4893945" y="4829175"/>
          <a:ext cx="3018155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 dans Financement prévu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1837267</xdr:colOff>
      <xdr:row>0</xdr:row>
      <xdr:rowOff>42333</xdr:rowOff>
    </xdr:from>
    <xdr:to>
      <xdr:col>0</xdr:col>
      <xdr:colOff>2702984</xdr:colOff>
      <xdr:row>0</xdr:row>
      <xdr:rowOff>433657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8CE47DA2-7E8F-4ADF-889C-452DA1F0FA3F}"/>
            </a:ext>
          </a:extLst>
        </xdr:cNvPr>
        <xdr:cNvGrpSpPr/>
      </xdr:nvGrpSpPr>
      <xdr:grpSpPr>
        <a:xfrm>
          <a:off x="1837267" y="42333"/>
          <a:ext cx="865717" cy="391324"/>
          <a:chOff x="912284" y="43879"/>
          <a:chExt cx="865717" cy="391324"/>
        </a:xfrm>
      </xdr:grpSpPr>
      <xdr:pic>
        <xdr:nvPicPr>
          <xdr:cNvPr id="16" name="Image 15">
            <a:extLst>
              <a:ext uri="{FF2B5EF4-FFF2-40B4-BE49-F238E27FC236}">
                <a16:creationId xmlns:a16="http://schemas.microsoft.com/office/drawing/2014/main" id="{170C512C-CB4A-4483-9C51-BD3C492304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12284" y="43879"/>
            <a:ext cx="358416" cy="373666"/>
          </a:xfrm>
          <a:prstGeom prst="rect">
            <a:avLst/>
          </a:prstGeom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22E0B067-86AC-4DDD-9136-F6CC5AD889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7734" y="59267"/>
            <a:ext cx="440267" cy="37593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1008944</xdr:colOff>
      <xdr:row>0</xdr:row>
      <xdr:rowOff>28222</xdr:rowOff>
    </xdr:from>
    <xdr:to>
      <xdr:col>2</xdr:col>
      <xdr:colOff>1919044</xdr:colOff>
      <xdr:row>1</xdr:row>
      <xdr:rowOff>30901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6C3C1CF-CEDB-4D43-ABA4-17CFA74DA815}"/>
            </a:ext>
          </a:extLst>
        </xdr:cNvPr>
        <xdr:cNvGrpSpPr/>
      </xdr:nvGrpSpPr>
      <xdr:grpSpPr>
        <a:xfrm>
          <a:off x="5891388" y="28222"/>
          <a:ext cx="910100" cy="383679"/>
          <a:chOff x="7475162" y="78248"/>
          <a:chExt cx="910100" cy="383679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2C0095C-0386-4CDB-ACE2-6EEC57498AB8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5E0C64F9-213C-4366-BEF6-A0AA51A9A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912284</xdr:colOff>
      <xdr:row>2</xdr:row>
      <xdr:rowOff>33866</xdr:rowOff>
    </xdr:from>
    <xdr:to>
      <xdr:col>0</xdr:col>
      <xdr:colOff>1816034</xdr:colOff>
      <xdr:row>2</xdr:row>
      <xdr:rowOff>417545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1E14A7FC-CF2E-4137-8ACB-37A6655AA682}"/>
            </a:ext>
          </a:extLst>
        </xdr:cNvPr>
        <xdr:cNvGrpSpPr/>
      </xdr:nvGrpSpPr>
      <xdr:grpSpPr>
        <a:xfrm>
          <a:off x="912284" y="824088"/>
          <a:ext cx="903750" cy="383679"/>
          <a:chOff x="7475162" y="78248"/>
          <a:chExt cx="910100" cy="383679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5507470F-5767-4576-AF8C-0DDB77502B1C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E0D0B976-4C0E-46D3-9BB1-4E3A8D2741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828675</xdr:colOff>
      <xdr:row>0</xdr:row>
      <xdr:rowOff>123825</xdr:rowOff>
    </xdr:from>
    <xdr:to>
      <xdr:col>3</xdr:col>
      <xdr:colOff>9599</xdr:colOff>
      <xdr:row>3</xdr:row>
      <xdr:rowOff>142875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6BC5868F-28EA-48E6-BD20-9C7AF572BE8D}"/>
            </a:ext>
          </a:extLst>
        </xdr:cNvPr>
        <xdr:cNvGrpSpPr/>
      </xdr:nvGrpSpPr>
      <xdr:grpSpPr>
        <a:xfrm>
          <a:off x="7324725" y="123825"/>
          <a:ext cx="1689174" cy="882650"/>
          <a:chOff x="6896606" y="88261"/>
          <a:chExt cx="899782" cy="41416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F5A4989A-A6D3-AA3D-D8F7-DA81112130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49EC60CB-4C51-B657-44C3-301D0A80AD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ntra.crnormandie.fr\Bureautique\DGA%20ECO\DARM\050-Fonds-Europ&#233;ens\15-FEADER_2023-2027\10.0%20OUTILS\01.0%20PDA\73.03%20Industrie%20Bois\Liste_Dep_NOR_Presta_Services_IVB_V1.7.xlsx" TargetMode="External"/><Relationship Id="rId1" Type="http://schemas.openxmlformats.org/officeDocument/2006/relationships/externalLinkPath" Target="/DGA%20ECO/DARM/050-Fonds-Europ&#233;ens/15-FEADER_2023-2027/10.0%20OUTILS/01.0%20PDA/73.03%20Industrie%20Bois/Liste_Dep_NOR_Presta_Services_IVB_V1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épenses"/>
      <sheetName val="Synthèse à copier dans l'outil"/>
      <sheetName val="Instruction Dépense"/>
      <sheetName val="Synthèse à instruire"/>
      <sheetName val="ANNEXE DJ"/>
      <sheetName val="Référentiel"/>
    </sheetNames>
    <sheetDataSet>
      <sheetData sheetId="0">
        <row r="3">
          <cell r="B3" t="str">
            <v>Industrie valorisation du bois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853F-E606-48FE-A210-18D0A5E9B4A8}">
  <sheetPr>
    <pageSetUpPr fitToPage="1"/>
  </sheetPr>
  <dimension ref="A1:I50"/>
  <sheetViews>
    <sheetView tabSelected="1" zoomScale="80" zoomScaleNormal="80" workbookViewId="0">
      <selection activeCell="A15" sqref="A15"/>
    </sheetView>
  </sheetViews>
  <sheetFormatPr baseColWidth="10" defaultColWidth="11.54296875" defaultRowHeight="14.5" x14ac:dyDescent="0.35"/>
  <cols>
    <col min="1" max="1" width="47.6328125" customWidth="1"/>
    <col min="2" max="2" width="43.81640625" customWidth="1"/>
    <col min="3" max="3" width="43.453125" customWidth="1"/>
    <col min="4" max="4" width="29.36328125" customWidth="1"/>
    <col min="5" max="5" width="19.90625" customWidth="1"/>
    <col min="6" max="6" width="58.90625" customWidth="1"/>
    <col min="7" max="7" width="20.90625" customWidth="1"/>
    <col min="8" max="8" width="19.54296875" style="89" customWidth="1"/>
    <col min="9" max="9" width="20.81640625" customWidth="1"/>
  </cols>
  <sheetData>
    <row r="1" spans="1:9" ht="30" x14ac:dyDescent="0.35">
      <c r="A1" s="24" t="s">
        <v>0</v>
      </c>
      <c r="B1" s="24"/>
      <c r="C1" s="25"/>
      <c r="D1" s="25"/>
      <c r="E1" s="25"/>
      <c r="F1" s="74"/>
      <c r="G1" s="74"/>
      <c r="H1" s="75"/>
      <c r="I1" s="76"/>
    </row>
    <row r="2" spans="1:9" ht="18" x14ac:dyDescent="0.35">
      <c r="A2" s="26" t="s">
        <v>12</v>
      </c>
      <c r="B2" s="25"/>
      <c r="C2" s="26"/>
      <c r="D2" s="1"/>
      <c r="E2" s="1"/>
      <c r="F2" s="74"/>
      <c r="G2" s="74"/>
      <c r="H2" s="75"/>
      <c r="I2" s="76"/>
    </row>
    <row r="3" spans="1:9" x14ac:dyDescent="0.35">
      <c r="A3" s="27" t="s">
        <v>86</v>
      </c>
      <c r="B3" s="27" t="s">
        <v>57</v>
      </c>
      <c r="C3" s="28"/>
      <c r="D3" s="29"/>
      <c r="E3" s="29"/>
      <c r="F3" s="51"/>
      <c r="G3" s="51"/>
      <c r="H3" s="75"/>
    </row>
    <row r="4" spans="1:9" ht="39" customHeight="1" x14ac:dyDescent="0.5">
      <c r="A4" s="30" t="s">
        <v>1</v>
      </c>
      <c r="B4" s="26"/>
      <c r="C4" s="25"/>
      <c r="D4" s="69" t="s">
        <v>26</v>
      </c>
      <c r="E4" s="26"/>
      <c r="F4" s="26"/>
      <c r="G4" s="26"/>
      <c r="H4" s="13"/>
      <c r="I4" s="76"/>
    </row>
    <row r="5" spans="1:9" ht="21" x14ac:dyDescent="0.5">
      <c r="A5" s="31"/>
      <c r="B5" s="32"/>
      <c r="C5" s="33"/>
      <c r="D5" s="32"/>
      <c r="E5" s="32"/>
      <c r="F5" s="51"/>
      <c r="G5" s="51"/>
      <c r="H5" s="13"/>
    </row>
    <row r="6" spans="1:9" ht="15.5" x14ac:dyDescent="0.35">
      <c r="A6" s="148" t="s">
        <v>2</v>
      </c>
      <c r="B6" s="149"/>
      <c r="C6" s="149"/>
      <c r="D6" s="150"/>
      <c r="E6" s="34"/>
      <c r="F6" s="51"/>
      <c r="G6" s="51"/>
      <c r="H6" s="77"/>
    </row>
    <row r="7" spans="1:9" ht="27" customHeight="1" x14ac:dyDescent="0.35">
      <c r="A7" s="78" t="s">
        <v>27</v>
      </c>
      <c r="B7" s="151"/>
      <c r="C7" s="152"/>
      <c r="D7" s="153"/>
      <c r="E7" s="34"/>
      <c r="F7" s="51"/>
      <c r="G7" s="51"/>
      <c r="H7" s="12"/>
    </row>
    <row r="8" spans="1:9" ht="15.5" x14ac:dyDescent="0.35">
      <c r="A8" s="36"/>
      <c r="B8" s="37"/>
      <c r="C8" s="38"/>
      <c r="D8" s="2"/>
      <c r="E8" s="2"/>
      <c r="F8" s="51"/>
      <c r="G8" s="51"/>
      <c r="H8" s="12"/>
    </row>
    <row r="9" spans="1:9" ht="15.5" x14ac:dyDescent="0.35">
      <c r="A9" s="148" t="s">
        <v>4</v>
      </c>
      <c r="B9" s="149"/>
      <c r="C9" s="149"/>
      <c r="D9" s="150"/>
      <c r="E9" s="34"/>
      <c r="F9" s="51"/>
      <c r="G9" s="51"/>
      <c r="H9" s="13"/>
    </row>
    <row r="10" spans="1:9" ht="27" customHeight="1" x14ac:dyDescent="0.35">
      <c r="A10" s="79" t="s">
        <v>5</v>
      </c>
      <c r="B10" s="151"/>
      <c r="C10" s="154"/>
      <c r="D10" s="153"/>
      <c r="E10" s="34"/>
      <c r="F10" s="51"/>
      <c r="G10" s="51"/>
      <c r="H10" s="75"/>
    </row>
    <row r="11" spans="1:9" x14ac:dyDescent="0.35">
      <c r="A11" s="2"/>
      <c r="B11" s="41"/>
      <c r="C11" s="2"/>
      <c r="D11" s="42"/>
      <c r="E11" s="42"/>
      <c r="F11" s="42"/>
      <c r="G11" s="29"/>
      <c r="H11" s="75"/>
    </row>
    <row r="12" spans="1:9" ht="25" x14ac:dyDescent="0.5">
      <c r="A12" s="80" t="s">
        <v>49</v>
      </c>
      <c r="B12" s="41"/>
      <c r="C12" s="2"/>
      <c r="D12" s="42"/>
      <c r="E12" s="42"/>
      <c r="F12" s="42"/>
      <c r="G12" s="42"/>
      <c r="H12" s="81"/>
    </row>
    <row r="13" spans="1:9" ht="15.5" x14ac:dyDescent="0.35">
      <c r="A13" s="43"/>
      <c r="B13" s="44"/>
      <c r="C13" s="44"/>
      <c r="D13" s="45"/>
      <c r="E13" s="45"/>
      <c r="F13" s="45"/>
      <c r="G13" s="45"/>
      <c r="H13" s="82"/>
    </row>
    <row r="14" spans="1:9" ht="62" x14ac:dyDescent="0.35">
      <c r="A14" s="83" t="s">
        <v>35</v>
      </c>
      <c r="B14" s="83" t="s">
        <v>31</v>
      </c>
      <c r="C14" s="83" t="s">
        <v>45</v>
      </c>
      <c r="D14" s="83" t="s">
        <v>8</v>
      </c>
      <c r="E14" s="46" t="s">
        <v>7</v>
      </c>
      <c r="F14" s="46" t="s">
        <v>56</v>
      </c>
      <c r="G14" s="147"/>
      <c r="H14" s="147"/>
      <c r="I14" s="84"/>
    </row>
    <row r="15" spans="1:9" ht="27" customHeight="1" x14ac:dyDescent="0.35">
      <c r="A15" s="3"/>
      <c r="B15" s="4"/>
      <c r="C15" s="4"/>
      <c r="D15" s="5"/>
      <c r="E15" s="11"/>
      <c r="F15" s="5"/>
      <c r="G15" s="90"/>
      <c r="H15" s="91"/>
      <c r="I15" s="84"/>
    </row>
    <row r="16" spans="1:9" ht="27" customHeight="1" x14ac:dyDescent="0.35">
      <c r="A16" s="3"/>
      <c r="B16" s="4"/>
      <c r="C16" s="4"/>
      <c r="D16" s="5"/>
      <c r="E16" s="11"/>
      <c r="F16" s="5"/>
      <c r="G16" s="90"/>
      <c r="H16" s="91"/>
      <c r="I16" s="84"/>
    </row>
    <row r="17" spans="1:9" ht="27" customHeight="1" x14ac:dyDescent="0.35">
      <c r="A17" s="3"/>
      <c r="B17" s="4"/>
      <c r="C17" s="4"/>
      <c r="D17" s="5"/>
      <c r="E17" s="11"/>
      <c r="F17" s="5"/>
      <c r="G17" s="90"/>
      <c r="H17" s="91"/>
      <c r="I17" s="84"/>
    </row>
    <row r="18" spans="1:9" ht="27" customHeight="1" x14ac:dyDescent="0.35">
      <c r="A18" s="3"/>
      <c r="B18" s="4"/>
      <c r="C18" s="4"/>
      <c r="D18" s="5"/>
      <c r="E18" s="11"/>
      <c r="F18" s="5"/>
      <c r="G18" s="90"/>
      <c r="H18" s="91"/>
      <c r="I18" s="84"/>
    </row>
    <row r="19" spans="1:9" ht="27" customHeight="1" x14ac:dyDescent="0.35">
      <c r="A19" s="3"/>
      <c r="B19" s="4"/>
      <c r="C19" s="4"/>
      <c r="D19" s="5"/>
      <c r="E19" s="11"/>
      <c r="F19" s="5"/>
      <c r="G19" s="90"/>
      <c r="H19" s="91"/>
      <c r="I19" s="84"/>
    </row>
    <row r="20" spans="1:9" ht="27" customHeight="1" x14ac:dyDescent="0.35">
      <c r="A20" s="3"/>
      <c r="B20" s="4"/>
      <c r="C20" s="4"/>
      <c r="D20" s="5"/>
      <c r="E20" s="11"/>
      <c r="F20" s="5"/>
      <c r="G20" s="90"/>
      <c r="H20" s="91"/>
      <c r="I20" s="84"/>
    </row>
    <row r="21" spans="1:9" ht="27" customHeight="1" x14ac:dyDescent="0.35">
      <c r="A21" s="3"/>
      <c r="B21" s="4"/>
      <c r="C21" s="4"/>
      <c r="D21" s="5"/>
      <c r="E21" s="11"/>
      <c r="F21" s="5"/>
      <c r="G21" s="90"/>
      <c r="H21" s="91"/>
      <c r="I21" s="84"/>
    </row>
    <row r="22" spans="1:9" ht="27" customHeight="1" x14ac:dyDescent="0.35">
      <c r="A22" s="3"/>
      <c r="B22" s="4"/>
      <c r="C22" s="4"/>
      <c r="D22" s="5"/>
      <c r="E22" s="11"/>
      <c r="F22" s="5"/>
      <c r="G22" s="90"/>
      <c r="H22" s="91"/>
      <c r="I22" s="84"/>
    </row>
    <row r="23" spans="1:9" ht="27" customHeight="1" x14ac:dyDescent="0.35">
      <c r="A23" s="3"/>
      <c r="B23" s="4"/>
      <c r="C23" s="4"/>
      <c r="D23" s="5"/>
      <c r="E23" s="11"/>
      <c r="F23" s="5"/>
      <c r="G23" s="90"/>
      <c r="H23" s="91"/>
      <c r="I23" s="84"/>
    </row>
    <row r="24" spans="1:9" ht="27" customHeight="1" x14ac:dyDescent="0.35">
      <c r="A24" s="3"/>
      <c r="B24" s="4"/>
      <c r="C24" s="4"/>
      <c r="D24" s="5"/>
      <c r="E24" s="11"/>
      <c r="F24" s="5"/>
      <c r="G24" s="90"/>
      <c r="H24" s="91"/>
      <c r="I24" s="84"/>
    </row>
    <row r="25" spans="1:9" ht="27" customHeight="1" x14ac:dyDescent="0.35">
      <c r="A25" s="3"/>
      <c r="B25" s="4"/>
      <c r="C25" s="4"/>
      <c r="D25" s="5"/>
      <c r="E25" s="11"/>
      <c r="F25" s="5"/>
      <c r="G25" s="90"/>
      <c r="H25" s="91"/>
      <c r="I25" s="84"/>
    </row>
    <row r="26" spans="1:9" ht="27" customHeight="1" x14ac:dyDescent="0.35">
      <c r="A26" s="3"/>
      <c r="B26" s="4"/>
      <c r="C26" s="4"/>
      <c r="D26" s="5"/>
      <c r="E26" s="11"/>
      <c r="F26" s="5"/>
      <c r="G26" s="90"/>
      <c r="H26" s="91"/>
      <c r="I26" s="84"/>
    </row>
    <row r="27" spans="1:9" ht="27" customHeight="1" x14ac:dyDescent="0.35">
      <c r="A27" s="3"/>
      <c r="B27" s="4"/>
      <c r="C27" s="4"/>
      <c r="D27" s="5"/>
      <c r="E27" s="11"/>
      <c r="F27" s="5"/>
      <c r="G27" s="90"/>
      <c r="H27" s="91"/>
      <c r="I27" s="84"/>
    </row>
    <row r="28" spans="1:9" ht="27" customHeight="1" x14ac:dyDescent="0.35">
      <c r="A28" s="3"/>
      <c r="B28" s="4"/>
      <c r="C28" s="4"/>
      <c r="D28" s="5"/>
      <c r="E28" s="11"/>
      <c r="F28" s="5"/>
      <c r="G28" s="90"/>
      <c r="H28" s="91"/>
      <c r="I28" s="84"/>
    </row>
    <row r="29" spans="1:9" ht="27" customHeight="1" x14ac:dyDescent="0.35">
      <c r="A29" s="3"/>
      <c r="B29" s="4"/>
      <c r="C29" s="4"/>
      <c r="D29" s="5"/>
      <c r="E29" s="11"/>
      <c r="F29" s="5"/>
      <c r="G29" s="90"/>
      <c r="H29" s="91"/>
      <c r="I29" s="84"/>
    </row>
    <row r="30" spans="1:9" ht="27" customHeight="1" x14ac:dyDescent="0.35">
      <c r="A30" s="3"/>
      <c r="B30" s="4"/>
      <c r="C30" s="4"/>
      <c r="D30" s="5"/>
      <c r="E30" s="11"/>
      <c r="F30" s="5"/>
      <c r="G30" s="90"/>
      <c r="H30" s="91"/>
      <c r="I30" s="84"/>
    </row>
    <row r="31" spans="1:9" ht="27" customHeight="1" x14ac:dyDescent="0.35">
      <c r="A31" s="3"/>
      <c r="B31" s="4"/>
      <c r="C31" s="4"/>
      <c r="D31" s="5"/>
      <c r="E31" s="11"/>
      <c r="F31" s="5"/>
      <c r="G31" s="90"/>
      <c r="H31" s="91"/>
      <c r="I31" s="84"/>
    </row>
    <row r="32" spans="1:9" ht="27" customHeight="1" x14ac:dyDescent="0.35">
      <c r="A32" s="3"/>
      <c r="B32" s="4"/>
      <c r="C32" s="4"/>
      <c r="D32" s="5"/>
      <c r="E32" s="11"/>
      <c r="F32" s="5"/>
      <c r="G32" s="90"/>
      <c r="H32" s="91"/>
      <c r="I32" s="84"/>
    </row>
    <row r="33" spans="1:9" ht="27" customHeight="1" x14ac:dyDescent="0.35">
      <c r="A33" s="3"/>
      <c r="B33" s="4"/>
      <c r="C33" s="4"/>
      <c r="D33" s="5"/>
      <c r="E33" s="11"/>
      <c r="F33" s="5"/>
      <c r="G33" s="90"/>
      <c r="H33" s="91"/>
      <c r="I33" s="84"/>
    </row>
    <row r="34" spans="1:9" ht="27" customHeight="1" x14ac:dyDescent="0.35">
      <c r="A34" s="3"/>
      <c r="B34" s="4"/>
      <c r="C34" s="4"/>
      <c r="D34" s="5"/>
      <c r="E34" s="11"/>
      <c r="F34" s="5"/>
      <c r="G34" s="90"/>
      <c r="H34" s="91"/>
      <c r="I34" s="84"/>
    </row>
    <row r="35" spans="1:9" ht="27" customHeight="1" x14ac:dyDescent="0.35">
      <c r="A35" s="3"/>
      <c r="B35" s="4"/>
      <c r="C35" s="4"/>
      <c r="D35" s="5"/>
      <c r="E35" s="11"/>
      <c r="F35" s="5"/>
      <c r="G35" s="90"/>
      <c r="H35" s="91"/>
      <c r="I35" s="84"/>
    </row>
    <row r="36" spans="1:9" ht="27" customHeight="1" x14ac:dyDescent="0.35">
      <c r="A36" s="3"/>
      <c r="B36" s="4"/>
      <c r="C36" s="4"/>
      <c r="D36" s="5"/>
      <c r="E36" s="11"/>
      <c r="F36" s="5"/>
      <c r="G36" s="90"/>
      <c r="H36" s="91"/>
      <c r="I36" s="84"/>
    </row>
    <row r="37" spans="1:9" ht="27" customHeight="1" x14ac:dyDescent="0.35">
      <c r="A37" s="3"/>
      <c r="B37" s="4"/>
      <c r="C37" s="4"/>
      <c r="D37" s="5"/>
      <c r="E37" s="11"/>
      <c r="F37" s="5"/>
      <c r="G37" s="90"/>
      <c r="H37" s="91"/>
      <c r="I37" s="84"/>
    </row>
    <row r="38" spans="1:9" ht="27" customHeight="1" x14ac:dyDescent="0.35">
      <c r="A38" s="3"/>
      <c r="B38" s="4"/>
      <c r="C38" s="4"/>
      <c r="D38" s="5"/>
      <c r="E38" s="11"/>
      <c r="F38" s="5"/>
      <c r="G38" s="90"/>
      <c r="H38" s="91"/>
      <c r="I38" s="84"/>
    </row>
    <row r="39" spans="1:9" ht="27" customHeight="1" x14ac:dyDescent="0.35">
      <c r="A39" s="3"/>
      <c r="B39" s="4"/>
      <c r="C39" s="4"/>
      <c r="D39" s="5"/>
      <c r="E39" s="11"/>
      <c r="F39" s="5"/>
      <c r="G39" s="90"/>
      <c r="H39" s="91"/>
      <c r="I39" s="84"/>
    </row>
    <row r="40" spans="1:9" ht="27" customHeight="1" x14ac:dyDescent="0.35">
      <c r="A40" s="3"/>
      <c r="B40" s="4"/>
      <c r="C40" s="4"/>
      <c r="D40" s="5"/>
      <c r="E40" s="11"/>
      <c r="F40" s="5"/>
      <c r="G40" s="90"/>
      <c r="H40" s="91"/>
      <c r="I40" s="84"/>
    </row>
    <row r="41" spans="1:9" ht="27" customHeight="1" x14ac:dyDescent="0.35">
      <c r="A41" s="3"/>
      <c r="B41" s="4"/>
      <c r="C41" s="4"/>
      <c r="D41" s="5"/>
      <c r="E41" s="11"/>
      <c r="F41" s="5"/>
      <c r="G41" s="90"/>
      <c r="H41" s="91"/>
      <c r="I41" s="84"/>
    </row>
    <row r="42" spans="1:9" ht="27" customHeight="1" x14ac:dyDescent="0.35">
      <c r="A42" s="3"/>
      <c r="B42" s="4"/>
      <c r="C42" s="4"/>
      <c r="D42" s="5"/>
      <c r="E42" s="11"/>
      <c r="F42" s="5"/>
      <c r="G42" s="90"/>
      <c r="H42" s="91"/>
      <c r="I42" s="84"/>
    </row>
    <row r="43" spans="1:9" ht="27" customHeight="1" x14ac:dyDescent="0.35">
      <c r="A43" s="3"/>
      <c r="B43" s="4"/>
      <c r="C43" s="4"/>
      <c r="D43" s="5"/>
      <c r="E43" s="11"/>
      <c r="F43" s="5"/>
      <c r="G43" s="90"/>
      <c r="H43" s="91"/>
      <c r="I43" s="84"/>
    </row>
    <row r="44" spans="1:9" ht="27" customHeight="1" x14ac:dyDescent="0.35">
      <c r="A44" s="3"/>
      <c r="B44" s="4"/>
      <c r="C44" s="4"/>
      <c r="D44" s="5"/>
      <c r="E44" s="11"/>
      <c r="F44" s="5"/>
      <c r="G44" s="90"/>
      <c r="H44" s="91"/>
      <c r="I44" s="84"/>
    </row>
    <row r="45" spans="1:9" ht="27" customHeight="1" x14ac:dyDescent="0.35">
      <c r="A45" s="3"/>
      <c r="B45" s="4"/>
      <c r="C45" s="4"/>
      <c r="D45" s="5"/>
      <c r="E45" s="11"/>
      <c r="F45" s="5"/>
      <c r="G45" s="90"/>
      <c r="H45" s="91"/>
      <c r="I45" s="84"/>
    </row>
    <row r="46" spans="1:9" ht="27" customHeight="1" x14ac:dyDescent="0.35">
      <c r="A46" s="3"/>
      <c r="B46" s="4"/>
      <c r="C46" s="4"/>
      <c r="D46" s="4"/>
      <c r="E46" s="10"/>
      <c r="F46" s="5"/>
      <c r="G46" s="90"/>
      <c r="H46" s="91"/>
      <c r="I46" s="84"/>
    </row>
    <row r="47" spans="1:9" ht="27" customHeight="1" x14ac:dyDescent="0.35">
      <c r="A47" s="3"/>
      <c r="B47" s="4"/>
      <c r="C47" s="4"/>
      <c r="D47" s="4"/>
      <c r="E47" s="9"/>
      <c r="F47" s="5"/>
      <c r="G47" s="90"/>
      <c r="H47" s="91"/>
      <c r="I47" s="84"/>
    </row>
    <row r="48" spans="1:9" ht="27" customHeight="1" thickBot="1" x14ac:dyDescent="0.4">
      <c r="A48" s="3"/>
      <c r="B48" s="4"/>
      <c r="C48" s="4"/>
      <c r="D48" s="4"/>
      <c r="E48" s="9"/>
      <c r="F48" s="5"/>
      <c r="G48" s="90"/>
      <c r="H48" s="91"/>
      <c r="I48" s="84"/>
    </row>
    <row r="49" spans="1:9" ht="18.5" thickBot="1" x14ac:dyDescent="0.4">
      <c r="A49" s="144" t="s">
        <v>30</v>
      </c>
      <c r="B49" s="145"/>
      <c r="C49" s="145"/>
      <c r="D49" s="146"/>
      <c r="E49" s="85">
        <f>SUM(E15:E48)</f>
        <v>0</v>
      </c>
      <c r="F49" s="86"/>
      <c r="G49" s="84"/>
      <c r="H49" s="87"/>
      <c r="I49" s="84"/>
    </row>
    <row r="50" spans="1:9" x14ac:dyDescent="0.35">
      <c r="F50" s="88"/>
    </row>
  </sheetData>
  <sheetProtection algorithmName="SHA-512" hashValue="xt9Rw4+kQd6g93hECcloArNrKhmc5/vknAlUIO0tXAeTvOjnbyytgrncLaTeHipd8/02NqBm3o7gjizh7iGnoA==" saltValue="+ObhDn/VSmyBkeHW8ghGvA==" spinCount="100000" sheet="1" objects="1" scenarios="1" selectLockedCells="1"/>
  <protectedRanges>
    <protectedRange sqref="A15:F48" name="LISTE DEP"/>
  </protectedRanges>
  <mergeCells count="6">
    <mergeCell ref="A49:D49"/>
    <mergeCell ref="G14:H14"/>
    <mergeCell ref="A6:D6"/>
    <mergeCell ref="B7:D7"/>
    <mergeCell ref="A9:D9"/>
    <mergeCell ref="B10:D10"/>
  </mergeCells>
  <dataValidations count="2">
    <dataValidation type="textLength" operator="lessThanOrEqual" allowBlank="1" showInputMessage="1" showErrorMessage="1" error="Le libellé de l'opération ne doit pas dépasser 96 caractères" sqref="B10:C10" xr:uid="{810CBC40-FED9-4168-94F5-39951674413D}">
      <formula1>96</formula1>
    </dataValidation>
    <dataValidation allowBlank="1" sqref="F1:H49" xr:uid="{A7ECB258-4E5D-4B97-B028-30991FD04F09}"/>
  </dataValidation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30EA2E-3A37-458F-A6BA-BB3DCCF93D1D}">
          <x14:formula1>
            <xm:f>Référentiel!$A$2:$A$5</xm:f>
          </x14:formula1>
          <xm:sqref>A15:A48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2F0-DD25-4FA0-99DC-E83123FED535}">
  <dimension ref="A1:H20"/>
  <sheetViews>
    <sheetView zoomScale="90" zoomScaleNormal="90" workbookViewId="0">
      <selection activeCell="B11" sqref="B11"/>
    </sheetView>
  </sheetViews>
  <sheetFormatPr baseColWidth="10" defaultColWidth="11.54296875" defaultRowHeight="14.5" x14ac:dyDescent="0.35"/>
  <cols>
    <col min="1" max="1" width="41.6328125" customWidth="1"/>
    <col min="2" max="2" width="31" customWidth="1"/>
    <col min="4" max="4" width="12.6328125" bestFit="1" customWidth="1"/>
  </cols>
  <sheetData>
    <row r="1" spans="1:4" ht="56" x14ac:dyDescent="0.45">
      <c r="A1" s="57" t="s">
        <v>11</v>
      </c>
      <c r="B1" s="92" t="s">
        <v>6</v>
      </c>
      <c r="D1" s="69" t="s">
        <v>26</v>
      </c>
    </row>
    <row r="2" spans="1:4" ht="20" customHeight="1" x14ac:dyDescent="0.35">
      <c r="A2" s="59" t="s">
        <v>59</v>
      </c>
      <c r="B2" s="17">
        <f ca="1">SUMIF(Dépenses!$A$15:$E$48,"Construction, gros œuvre, terrassement",Dépenses!$E$15:$E$48)</f>
        <v>0</v>
      </c>
    </row>
    <row r="3" spans="1:4" x14ac:dyDescent="0.35">
      <c r="A3" s="59" t="s">
        <v>58</v>
      </c>
      <c r="B3" s="18">
        <f ca="1">SUMIF(Dépenses!$A$15:$E$48,"Aménagements intérieurs bâtiment",Dépenses!$E$15:$E$48)</f>
        <v>0</v>
      </c>
    </row>
    <row r="4" spans="1:4" ht="20" customHeight="1" x14ac:dyDescent="0.35">
      <c r="A4" s="59" t="s">
        <v>34</v>
      </c>
      <c r="B4" s="17">
        <f ca="1">SUMIF(Dépenses!$A$15:$E$48,"Matériel",Dépenses!$E$15:$E$48)</f>
        <v>0</v>
      </c>
    </row>
    <row r="5" spans="1:4" x14ac:dyDescent="0.35">
      <c r="A5" s="59" t="s">
        <v>61</v>
      </c>
      <c r="B5" s="18">
        <f ca="1">SUMIF(Dépenses!$A$15:$E$48,"Haies, alignement d'arbres et agroforesterie",Dépenses!$E$15:$E$48)</f>
        <v>0</v>
      </c>
    </row>
    <row r="6" spans="1:4" ht="34.5" customHeight="1" x14ac:dyDescent="0.35">
      <c r="A6" s="60" t="s">
        <v>14</v>
      </c>
      <c r="B6" s="7">
        <f ca="1">SUM(B2:B5)</f>
        <v>0</v>
      </c>
    </row>
    <row r="7" spans="1:4" ht="44.5" customHeight="1" x14ac:dyDescent="0.35">
      <c r="A7" s="60" t="s">
        <v>55</v>
      </c>
      <c r="B7" s="7">
        <f ca="1">MIN(B6,(B15-B14))</f>
        <v>0</v>
      </c>
      <c r="C7" s="93" t="s">
        <v>68</v>
      </c>
    </row>
    <row r="8" spans="1:4" ht="26" customHeight="1" x14ac:dyDescent="0.35">
      <c r="A8" s="59" t="s">
        <v>36</v>
      </c>
      <c r="B8" s="94">
        <v>10000</v>
      </c>
      <c r="D8" s="95"/>
    </row>
    <row r="9" spans="1:4" ht="26" customHeight="1" x14ac:dyDescent="0.35">
      <c r="A9" s="59" t="s">
        <v>63</v>
      </c>
      <c r="B9" s="6"/>
      <c r="D9" s="95"/>
    </row>
    <row r="10" spans="1:4" ht="26" customHeight="1" x14ac:dyDescent="0.35">
      <c r="A10" s="59" t="s">
        <v>47</v>
      </c>
      <c r="B10" s="96">
        <f>IF(B9="Réseau des Clubs d'Excellence en Normandie",0.35,IF(B9="EquuRES",0.35,IF(B9="Les 2",0.4,0.3)))</f>
        <v>0.3</v>
      </c>
      <c r="D10" s="97"/>
    </row>
    <row r="11" spans="1:4" ht="37.5" x14ac:dyDescent="0.35">
      <c r="A11" s="59" t="s">
        <v>85</v>
      </c>
      <c r="B11" s="6"/>
      <c r="D11" s="98"/>
    </row>
    <row r="12" spans="1:4" ht="26" customHeight="1" x14ac:dyDescent="0.35">
      <c r="A12" s="59" t="s">
        <v>48</v>
      </c>
      <c r="B12" s="19"/>
      <c r="C12" s="99" t="str">
        <f>IF(B12&lt;0,"erreur valeur négative : veuillez vérifier votre saisie","")</f>
        <v/>
      </c>
      <c r="D12" s="98"/>
    </row>
    <row r="13" spans="1:4" ht="50" x14ac:dyDescent="0.35">
      <c r="A13" s="59" t="s">
        <v>70</v>
      </c>
      <c r="B13" s="14"/>
      <c r="D13" s="100"/>
    </row>
    <row r="14" spans="1:4" ht="50" x14ac:dyDescent="0.35">
      <c r="A14" s="59" t="s">
        <v>54</v>
      </c>
      <c r="B14" s="11"/>
      <c r="C14" s="99" t="str">
        <f>IF(B14&lt;0,"erreur valeur négative : veuillez vérifier votre saisie","")</f>
        <v/>
      </c>
      <c r="D14" s="100"/>
    </row>
    <row r="15" spans="1:4" ht="26" customHeight="1" x14ac:dyDescent="0.35">
      <c r="A15" s="59" t="s">
        <v>46</v>
      </c>
      <c r="B15" s="94">
        <v>300000</v>
      </c>
      <c r="C15" s="101"/>
    </row>
    <row r="16" spans="1:4" ht="68" customHeight="1" x14ac:dyDescent="0.35">
      <c r="A16" s="60" t="s">
        <v>15</v>
      </c>
      <c r="B16" s="7" t="str">
        <f ca="1">IF(C16&lt;0,"Les aides déjà reçues ne vous permettent pas de déposer un nouveau dossier",C16)</f>
        <v>Le seuil de l'assiette éligible n'est pas atteint, pas d'aide possible</v>
      </c>
      <c r="C16" s="102" t="str">
        <f ca="1">IF(B7&lt;B8,"Le seuil de l'assiette éligible n'est pas atteint, pas d'aide possible",IF(B13&gt;2,"ERREUR - il n'est pas permis de déposer plus de 3 dossiers pour cette programmation PSN 23-27",IF(B7*B10&lt;(200000-B12),B7*B10,300000-B12)))</f>
        <v>Le seuil de l'assiette éligible n'est pas atteint, pas d'aide possible</v>
      </c>
    </row>
    <row r="17" spans="1:8" x14ac:dyDescent="0.35">
      <c r="A17" s="59" t="s">
        <v>44</v>
      </c>
      <c r="B17" s="94">
        <f ca="1">IF(ISERROR(0.4*B16),0,0.4*B16)</f>
        <v>0</v>
      </c>
      <c r="C17" s="103"/>
    </row>
    <row r="18" spans="1:8" x14ac:dyDescent="0.35">
      <c r="A18" s="59" t="s">
        <v>43</v>
      </c>
      <c r="B18" s="94">
        <f ca="1">IF(ISERROR(0.6*B16),0,0.6*B16)</f>
        <v>0</v>
      </c>
      <c r="C18" s="103"/>
      <c r="H18" s="95"/>
    </row>
    <row r="19" spans="1:8" x14ac:dyDescent="0.35">
      <c r="A19" s="59" t="s">
        <v>50</v>
      </c>
      <c r="B19" s="104">
        <f ca="1">IF(ISERROR(B16/B6),0,B16/B6)</f>
        <v>0</v>
      </c>
      <c r="C19" s="105" t="s">
        <v>73</v>
      </c>
    </row>
    <row r="20" spans="1:8" x14ac:dyDescent="0.35">
      <c r="C20" s="99" t="str">
        <f ca="1">IF(B19&lt;0,"erreur taux d'aide négatif : vérifier vos saisies dans les cellules sous fond jaune","")</f>
        <v/>
      </c>
    </row>
  </sheetData>
  <sheetProtection algorithmName="SHA-512" hashValue="nxOXU44n+rZpHIn7DJviwljSr67m0IgfVmN9hUJj2qq9NF5HMkwxYYmIMyXNojQXVmkbob17ExJKrlz29Q63DA==" saltValue="jp6EW8BnoY1aDm1gDeFdvg==" spinCount="100000" sheet="1" selectLockedCells="1"/>
  <protectedRanges>
    <protectedRange sqref="B13:B14" name="PF"/>
    <protectedRange sqref="B11:B12" name="PF_1"/>
  </protectedRange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87EF83-B351-477D-AFF4-981E0E4A63CE}">
          <x14:formula1>
            <xm:f>Référentiel!$B$2:$B$5</xm:f>
          </x14:formula1>
          <xm:sqref>B9</xm:sqref>
        </x14:dataValidation>
        <x14:dataValidation type="list" allowBlank="1" showInputMessage="1" showErrorMessage="1" xr:uid="{84C40700-1977-49A6-8322-F6CC878777FA}">
          <x14:formula1>
            <xm:f>Référentiel!$E$2:$E$3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6EED-854E-4FE1-9D92-680A07E1C9EE}">
  <sheetPr>
    <pageSetUpPr fitToPage="1"/>
  </sheetPr>
  <dimension ref="A1:M57"/>
  <sheetViews>
    <sheetView zoomScale="90" zoomScaleNormal="90" workbookViewId="0">
      <pane xSplit="1" topLeftCell="F1" activePane="topRight" state="frozen"/>
      <selection activeCell="A6" sqref="A6"/>
      <selection pane="topRight" activeCell="I20" sqref="I20"/>
    </sheetView>
  </sheetViews>
  <sheetFormatPr baseColWidth="10" defaultColWidth="11.54296875" defaultRowHeight="14.5" x14ac:dyDescent="0.35"/>
  <cols>
    <col min="1" max="1" width="38.453125" customWidth="1"/>
    <col min="2" max="2" width="31.453125" customWidth="1"/>
    <col min="3" max="3" width="27.453125" customWidth="1"/>
    <col min="4" max="4" width="23.90625" customWidth="1"/>
    <col min="5" max="5" width="19.90625" customWidth="1"/>
    <col min="6" max="6" width="5.54296875" customWidth="1"/>
    <col min="7" max="7" width="26.81640625" customWidth="1"/>
    <col min="8" max="8" width="13.90625" customWidth="1"/>
    <col min="9" max="9" width="29.08984375" style="89" customWidth="1"/>
    <col min="10" max="11" width="18.36328125" customWidth="1"/>
    <col min="12" max="12" width="34.54296875" style="106" customWidth="1"/>
    <col min="13" max="13" width="17.81640625" style="107" customWidth="1"/>
    <col min="14" max="14" width="38.54296875" customWidth="1"/>
  </cols>
  <sheetData>
    <row r="1" spans="1:13" ht="30" x14ac:dyDescent="0.35">
      <c r="A1" s="24" t="s">
        <v>0</v>
      </c>
      <c r="B1" s="24"/>
      <c r="C1" s="25"/>
      <c r="D1" s="25"/>
      <c r="E1" s="25"/>
      <c r="F1" s="74"/>
      <c r="G1" s="74"/>
      <c r="H1" s="74"/>
      <c r="I1" s="76"/>
      <c r="M1"/>
    </row>
    <row r="2" spans="1:13" ht="18" x14ac:dyDescent="0.35">
      <c r="A2" s="26" t="s">
        <v>12</v>
      </c>
      <c r="B2" s="25"/>
      <c r="C2" s="26"/>
      <c r="D2" s="1"/>
      <c r="E2" s="1"/>
      <c r="F2" s="74"/>
      <c r="G2" s="74"/>
      <c r="H2" s="74"/>
      <c r="I2" s="76"/>
    </row>
    <row r="3" spans="1:13" x14ac:dyDescent="0.35">
      <c r="A3" s="27" t="str">
        <f>Dépenses!A3</f>
        <v>Version V5 mars 2024</v>
      </c>
      <c r="B3" s="28"/>
      <c r="C3" s="28"/>
      <c r="D3" s="29"/>
      <c r="E3" s="29"/>
      <c r="F3" s="51"/>
      <c r="G3" s="51"/>
      <c r="H3" s="51"/>
      <c r="I3"/>
    </row>
    <row r="4" spans="1:13" ht="25" x14ac:dyDescent="0.5">
      <c r="A4" s="30" t="s">
        <v>1</v>
      </c>
      <c r="B4" s="26"/>
      <c r="C4" s="25"/>
      <c r="D4" s="26"/>
      <c r="E4" s="26"/>
      <c r="F4" s="26"/>
      <c r="G4" s="26"/>
      <c r="H4" s="108"/>
      <c r="I4" s="76"/>
    </row>
    <row r="5" spans="1:13" ht="21" x14ac:dyDescent="0.5">
      <c r="A5" s="31"/>
      <c r="B5" s="32"/>
      <c r="C5" s="33"/>
      <c r="D5" s="32"/>
      <c r="E5" s="32"/>
      <c r="F5" s="51"/>
      <c r="G5" s="51"/>
      <c r="H5" s="51"/>
      <c r="I5"/>
    </row>
    <row r="6" spans="1:13" ht="15.5" x14ac:dyDescent="0.35">
      <c r="A6" s="148" t="s">
        <v>2</v>
      </c>
      <c r="B6" s="149"/>
      <c r="C6" s="149"/>
      <c r="D6" s="150"/>
      <c r="E6" s="34"/>
      <c r="F6" s="51"/>
      <c r="G6" s="51"/>
      <c r="H6" s="51"/>
      <c r="I6"/>
    </row>
    <row r="7" spans="1:13" ht="27" customHeight="1" x14ac:dyDescent="0.35">
      <c r="A7" s="35" t="s">
        <v>3</v>
      </c>
      <c r="B7" s="161">
        <f>Dépenses!B7</f>
        <v>0</v>
      </c>
      <c r="C7" s="162"/>
      <c r="D7" s="163"/>
      <c r="E7" s="34"/>
      <c r="F7" s="51"/>
      <c r="G7" s="51"/>
      <c r="H7" s="51"/>
      <c r="I7"/>
    </row>
    <row r="8" spans="1:13" ht="15.5" x14ac:dyDescent="0.35">
      <c r="A8" s="36"/>
      <c r="B8" s="37"/>
      <c r="C8" s="38"/>
      <c r="D8" s="2"/>
      <c r="E8" s="2"/>
      <c r="F8" s="51"/>
      <c r="G8" s="51"/>
      <c r="H8" s="51"/>
      <c r="I8"/>
    </row>
    <row r="9" spans="1:13" ht="15.5" x14ac:dyDescent="0.35">
      <c r="A9" s="148" t="s">
        <v>4</v>
      </c>
      <c r="B9" s="149"/>
      <c r="C9" s="149"/>
      <c r="D9" s="150"/>
      <c r="E9" s="34"/>
      <c r="F9" s="51"/>
      <c r="G9" s="51"/>
      <c r="H9" s="51"/>
      <c r="I9"/>
    </row>
    <row r="10" spans="1:13" ht="26.5" customHeight="1" x14ac:dyDescent="0.35">
      <c r="A10" s="35" t="s">
        <v>5</v>
      </c>
      <c r="B10" s="161">
        <f>Dépenses!B10</f>
        <v>0</v>
      </c>
      <c r="C10" s="162"/>
      <c r="D10" s="163"/>
      <c r="E10" s="34"/>
      <c r="F10" s="51"/>
      <c r="G10" s="51"/>
      <c r="H10" s="51"/>
      <c r="I10"/>
    </row>
    <row r="11" spans="1:13" x14ac:dyDescent="0.35">
      <c r="A11" s="39"/>
      <c r="B11" s="39"/>
      <c r="C11" s="39"/>
      <c r="D11" s="39"/>
      <c r="E11" s="39"/>
      <c r="F11" s="109"/>
      <c r="G11" s="109"/>
      <c r="H11" s="51"/>
    </row>
    <row r="12" spans="1:13" ht="69.650000000000006" customHeight="1" x14ac:dyDescent="0.4">
      <c r="A12" s="40" t="s">
        <v>29</v>
      </c>
      <c r="B12" s="41"/>
      <c r="C12" s="2"/>
      <c r="D12" s="42"/>
      <c r="E12" s="42"/>
      <c r="F12" s="42"/>
      <c r="G12" s="158" t="s">
        <v>78</v>
      </c>
      <c r="H12" s="159"/>
      <c r="I12" s="159"/>
      <c r="J12" s="159"/>
      <c r="K12" s="159"/>
      <c r="L12" s="160"/>
    </row>
    <row r="13" spans="1:13" ht="15.5" x14ac:dyDescent="0.35">
      <c r="A13" s="43"/>
      <c r="B13" s="44"/>
      <c r="C13" s="44"/>
      <c r="D13" s="45"/>
      <c r="E13" s="45"/>
      <c r="F13" s="45"/>
      <c r="G13" s="45"/>
      <c r="H13" s="45"/>
      <c r="I13" s="82"/>
    </row>
    <row r="14" spans="1:13" ht="71.5" x14ac:dyDescent="0.35">
      <c r="A14" s="46" t="s">
        <v>33</v>
      </c>
      <c r="B14" s="46" t="s">
        <v>13</v>
      </c>
      <c r="C14" s="46" t="s">
        <v>32</v>
      </c>
      <c r="D14" s="46" t="s">
        <v>8</v>
      </c>
      <c r="E14" s="46" t="s">
        <v>7</v>
      </c>
      <c r="G14" s="110" t="s">
        <v>75</v>
      </c>
      <c r="H14" s="110" t="s">
        <v>16</v>
      </c>
      <c r="I14" s="110" t="s">
        <v>18</v>
      </c>
      <c r="J14" s="111" t="s">
        <v>76</v>
      </c>
      <c r="K14" s="110" t="s">
        <v>17</v>
      </c>
      <c r="L14" s="111" t="s">
        <v>77</v>
      </c>
      <c r="M14" s="111" t="s">
        <v>87</v>
      </c>
    </row>
    <row r="15" spans="1:13" ht="27" customHeight="1" x14ac:dyDescent="0.35">
      <c r="A15" s="35">
        <f>Dépenses!A15</f>
        <v>0</v>
      </c>
      <c r="B15" s="35">
        <f>Dépenses!B15</f>
        <v>0</v>
      </c>
      <c r="C15" s="35">
        <f>Dépenses!C15</f>
        <v>0</v>
      </c>
      <c r="D15" s="35">
        <f>Dépenses!D15</f>
        <v>0</v>
      </c>
      <c r="E15" s="47">
        <f>Dépenses!E15</f>
        <v>0</v>
      </c>
      <c r="G15" s="54">
        <f t="shared" ref="G15:G17" si="0">A15</f>
        <v>0</v>
      </c>
      <c r="H15" s="55">
        <f>E15</f>
        <v>0</v>
      </c>
      <c r="I15" s="56"/>
      <c r="J15" s="56"/>
      <c r="K15" s="55">
        <f t="shared" ref="K15:K18" si="1">H15</f>
        <v>0</v>
      </c>
      <c r="L15" s="56"/>
      <c r="M15" s="56"/>
    </row>
    <row r="16" spans="1:13" ht="27" customHeight="1" x14ac:dyDescent="0.35">
      <c r="A16" s="35">
        <f>Dépenses!A16</f>
        <v>0</v>
      </c>
      <c r="B16" s="35">
        <f>Dépenses!B16</f>
        <v>0</v>
      </c>
      <c r="C16" s="35">
        <f>Dépenses!C16</f>
        <v>0</v>
      </c>
      <c r="D16" s="35">
        <f>Dépenses!D16</f>
        <v>0</v>
      </c>
      <c r="E16" s="47">
        <f>Dépenses!E16</f>
        <v>0</v>
      </c>
      <c r="G16" s="54">
        <f t="shared" si="0"/>
        <v>0</v>
      </c>
      <c r="H16" s="55">
        <f>E16</f>
        <v>0</v>
      </c>
      <c r="I16" s="56"/>
      <c r="J16" s="56"/>
      <c r="K16" s="55">
        <f t="shared" si="1"/>
        <v>0</v>
      </c>
      <c r="L16" s="56"/>
      <c r="M16" s="56"/>
    </row>
    <row r="17" spans="1:13" ht="27" customHeight="1" x14ac:dyDescent="0.35">
      <c r="A17" s="35">
        <f>Dépenses!A17</f>
        <v>0</v>
      </c>
      <c r="B17" s="35">
        <f>Dépenses!B17</f>
        <v>0</v>
      </c>
      <c r="C17" s="35">
        <f>Dépenses!C17</f>
        <v>0</v>
      </c>
      <c r="D17" s="35">
        <f>Dépenses!D17</f>
        <v>0</v>
      </c>
      <c r="E17" s="47">
        <f>Dépenses!E17</f>
        <v>0</v>
      </c>
      <c r="G17" s="54">
        <f t="shared" si="0"/>
        <v>0</v>
      </c>
      <c r="H17" s="55">
        <f>E17</f>
        <v>0</v>
      </c>
      <c r="I17" s="56"/>
      <c r="J17" s="56"/>
      <c r="K17" s="55">
        <f t="shared" si="1"/>
        <v>0</v>
      </c>
      <c r="L17" s="56"/>
      <c r="M17" s="56"/>
    </row>
    <row r="18" spans="1:13" ht="27" customHeight="1" x14ac:dyDescent="0.35">
      <c r="A18" s="35">
        <f>Dépenses!A18</f>
        <v>0</v>
      </c>
      <c r="B18" s="35">
        <f>Dépenses!B18</f>
        <v>0</v>
      </c>
      <c r="C18" s="35">
        <f>Dépenses!C18</f>
        <v>0</v>
      </c>
      <c r="D18" s="35">
        <f>Dépenses!D18</f>
        <v>0</v>
      </c>
      <c r="E18" s="47">
        <f>Dépenses!E18</f>
        <v>0</v>
      </c>
      <c r="G18" s="54">
        <f t="shared" ref="G18:G48" si="2">A18</f>
        <v>0</v>
      </c>
      <c r="H18" s="55">
        <f t="shared" ref="H18:H48" si="3">$E18</f>
        <v>0</v>
      </c>
      <c r="I18" s="56"/>
      <c r="J18" s="56"/>
      <c r="K18" s="55">
        <f t="shared" si="1"/>
        <v>0</v>
      </c>
      <c r="L18" s="56"/>
      <c r="M18" s="56"/>
    </row>
    <row r="19" spans="1:13" ht="27" customHeight="1" x14ac:dyDescent="0.35">
      <c r="A19" s="35">
        <f>Dépenses!A19</f>
        <v>0</v>
      </c>
      <c r="B19" s="35">
        <f>Dépenses!B19</f>
        <v>0</v>
      </c>
      <c r="C19" s="35">
        <f>Dépenses!C19</f>
        <v>0</v>
      </c>
      <c r="D19" s="35">
        <f>Dépenses!D19</f>
        <v>0</v>
      </c>
      <c r="E19" s="47">
        <f>Dépenses!E19</f>
        <v>0</v>
      </c>
      <c r="G19" s="54">
        <f t="shared" si="2"/>
        <v>0</v>
      </c>
      <c r="H19" s="55">
        <f t="shared" si="3"/>
        <v>0</v>
      </c>
      <c r="I19" s="56"/>
      <c r="J19" s="56"/>
      <c r="K19" s="55">
        <f t="shared" ref="K19:K48" si="4">H19</f>
        <v>0</v>
      </c>
      <c r="L19" s="56"/>
      <c r="M19" s="56"/>
    </row>
    <row r="20" spans="1:13" ht="27" customHeight="1" x14ac:dyDescent="0.35">
      <c r="A20" s="35">
        <f>Dépenses!A20</f>
        <v>0</v>
      </c>
      <c r="B20" s="35">
        <f>Dépenses!B20</f>
        <v>0</v>
      </c>
      <c r="C20" s="35">
        <f>Dépenses!C20</f>
        <v>0</v>
      </c>
      <c r="D20" s="35">
        <f>Dépenses!D20</f>
        <v>0</v>
      </c>
      <c r="E20" s="47">
        <f>Dépenses!E20</f>
        <v>0</v>
      </c>
      <c r="G20" s="54">
        <f t="shared" si="2"/>
        <v>0</v>
      </c>
      <c r="H20" s="55">
        <f t="shared" si="3"/>
        <v>0</v>
      </c>
      <c r="I20" s="56"/>
      <c r="J20" s="56"/>
      <c r="K20" s="55">
        <f t="shared" si="4"/>
        <v>0</v>
      </c>
      <c r="L20" s="56"/>
      <c r="M20" s="56"/>
    </row>
    <row r="21" spans="1:13" ht="27" customHeight="1" x14ac:dyDescent="0.35">
      <c r="A21" s="35">
        <f>Dépenses!A21</f>
        <v>0</v>
      </c>
      <c r="B21" s="35">
        <f>Dépenses!B21</f>
        <v>0</v>
      </c>
      <c r="C21" s="35">
        <f>Dépenses!C21</f>
        <v>0</v>
      </c>
      <c r="D21" s="35">
        <f>Dépenses!D21</f>
        <v>0</v>
      </c>
      <c r="E21" s="47">
        <f>Dépenses!E21</f>
        <v>0</v>
      </c>
      <c r="G21" s="54">
        <f t="shared" si="2"/>
        <v>0</v>
      </c>
      <c r="H21" s="55">
        <f t="shared" si="3"/>
        <v>0</v>
      </c>
      <c r="I21" s="56"/>
      <c r="J21" s="56"/>
      <c r="K21" s="55">
        <f t="shared" si="4"/>
        <v>0</v>
      </c>
      <c r="L21" s="56"/>
      <c r="M21" s="56"/>
    </row>
    <row r="22" spans="1:13" ht="27" customHeight="1" x14ac:dyDescent="0.35">
      <c r="A22" s="35">
        <f>Dépenses!A22</f>
        <v>0</v>
      </c>
      <c r="B22" s="35">
        <f>Dépenses!B22</f>
        <v>0</v>
      </c>
      <c r="C22" s="35">
        <f>Dépenses!C22</f>
        <v>0</v>
      </c>
      <c r="D22" s="35">
        <f>Dépenses!D22</f>
        <v>0</v>
      </c>
      <c r="E22" s="47">
        <f>Dépenses!E22</f>
        <v>0</v>
      </c>
      <c r="G22" s="54">
        <f t="shared" si="2"/>
        <v>0</v>
      </c>
      <c r="H22" s="55">
        <f t="shared" si="3"/>
        <v>0</v>
      </c>
      <c r="I22" s="56"/>
      <c r="J22" s="56"/>
      <c r="K22" s="55">
        <f t="shared" si="4"/>
        <v>0</v>
      </c>
      <c r="L22" s="56"/>
      <c r="M22" s="56"/>
    </row>
    <row r="23" spans="1:13" ht="27" customHeight="1" x14ac:dyDescent="0.35">
      <c r="A23" s="35">
        <f>Dépenses!A23</f>
        <v>0</v>
      </c>
      <c r="B23" s="35">
        <f>Dépenses!B23</f>
        <v>0</v>
      </c>
      <c r="C23" s="35">
        <f>Dépenses!C23</f>
        <v>0</v>
      </c>
      <c r="D23" s="35">
        <f>Dépenses!D23</f>
        <v>0</v>
      </c>
      <c r="E23" s="47">
        <f>Dépenses!E23</f>
        <v>0</v>
      </c>
      <c r="G23" s="54">
        <f t="shared" si="2"/>
        <v>0</v>
      </c>
      <c r="H23" s="55">
        <f t="shared" si="3"/>
        <v>0</v>
      </c>
      <c r="I23" s="56"/>
      <c r="J23" s="56"/>
      <c r="K23" s="55">
        <f t="shared" si="4"/>
        <v>0</v>
      </c>
      <c r="L23" s="56"/>
      <c r="M23" s="56"/>
    </row>
    <row r="24" spans="1:13" ht="27" customHeight="1" x14ac:dyDescent="0.35">
      <c r="A24" s="35">
        <f>Dépenses!A24</f>
        <v>0</v>
      </c>
      <c r="B24" s="35">
        <f>Dépenses!B24</f>
        <v>0</v>
      </c>
      <c r="C24" s="35">
        <f>Dépenses!C24</f>
        <v>0</v>
      </c>
      <c r="D24" s="35">
        <f>Dépenses!D24</f>
        <v>0</v>
      </c>
      <c r="E24" s="47">
        <f>Dépenses!E24</f>
        <v>0</v>
      </c>
      <c r="G24" s="54">
        <f t="shared" si="2"/>
        <v>0</v>
      </c>
      <c r="H24" s="55">
        <f t="shared" si="3"/>
        <v>0</v>
      </c>
      <c r="I24" s="56"/>
      <c r="J24" s="56"/>
      <c r="K24" s="55">
        <f t="shared" si="4"/>
        <v>0</v>
      </c>
      <c r="L24" s="56"/>
      <c r="M24" s="56"/>
    </row>
    <row r="25" spans="1:13" ht="27" customHeight="1" x14ac:dyDescent="0.35">
      <c r="A25" s="35">
        <f>Dépenses!A25</f>
        <v>0</v>
      </c>
      <c r="B25" s="35">
        <f>Dépenses!B25</f>
        <v>0</v>
      </c>
      <c r="C25" s="35">
        <f>Dépenses!C25</f>
        <v>0</v>
      </c>
      <c r="D25" s="35">
        <f>Dépenses!D25</f>
        <v>0</v>
      </c>
      <c r="E25" s="47">
        <f>Dépenses!E25</f>
        <v>0</v>
      </c>
      <c r="G25" s="54">
        <f t="shared" si="2"/>
        <v>0</v>
      </c>
      <c r="H25" s="55">
        <f t="shared" si="3"/>
        <v>0</v>
      </c>
      <c r="I25" s="56"/>
      <c r="J25" s="56"/>
      <c r="K25" s="55">
        <f t="shared" si="4"/>
        <v>0</v>
      </c>
      <c r="L25" s="56"/>
      <c r="M25" s="56"/>
    </row>
    <row r="26" spans="1:13" ht="27" customHeight="1" x14ac:dyDescent="0.35">
      <c r="A26" s="35">
        <f>Dépenses!A26</f>
        <v>0</v>
      </c>
      <c r="B26" s="35">
        <f>Dépenses!B26</f>
        <v>0</v>
      </c>
      <c r="C26" s="35">
        <f>Dépenses!C26</f>
        <v>0</v>
      </c>
      <c r="D26" s="35">
        <f>Dépenses!D26</f>
        <v>0</v>
      </c>
      <c r="E26" s="47">
        <f>Dépenses!E26</f>
        <v>0</v>
      </c>
      <c r="G26" s="54">
        <f t="shared" si="2"/>
        <v>0</v>
      </c>
      <c r="H26" s="55">
        <f t="shared" si="3"/>
        <v>0</v>
      </c>
      <c r="I26" s="56"/>
      <c r="J26" s="56"/>
      <c r="K26" s="55">
        <f t="shared" si="4"/>
        <v>0</v>
      </c>
      <c r="L26" s="56"/>
      <c r="M26" s="56"/>
    </row>
    <row r="27" spans="1:13" ht="27" customHeight="1" x14ac:dyDescent="0.35">
      <c r="A27" s="35">
        <f>Dépenses!A27</f>
        <v>0</v>
      </c>
      <c r="B27" s="35">
        <f>Dépenses!B27</f>
        <v>0</v>
      </c>
      <c r="C27" s="35">
        <f>Dépenses!C27</f>
        <v>0</v>
      </c>
      <c r="D27" s="35">
        <f>Dépenses!D27</f>
        <v>0</v>
      </c>
      <c r="E27" s="47">
        <f>Dépenses!E27</f>
        <v>0</v>
      </c>
      <c r="G27" s="54">
        <f t="shared" si="2"/>
        <v>0</v>
      </c>
      <c r="H27" s="55">
        <f t="shared" si="3"/>
        <v>0</v>
      </c>
      <c r="I27" s="56"/>
      <c r="J27" s="56"/>
      <c r="K27" s="55">
        <f t="shared" si="4"/>
        <v>0</v>
      </c>
      <c r="L27" s="56"/>
      <c r="M27" s="56"/>
    </row>
    <row r="28" spans="1:13" ht="27" customHeight="1" x14ac:dyDescent="0.35">
      <c r="A28" s="35">
        <f>Dépenses!A28</f>
        <v>0</v>
      </c>
      <c r="B28" s="35">
        <f>Dépenses!B28</f>
        <v>0</v>
      </c>
      <c r="C28" s="35">
        <f>Dépenses!C28</f>
        <v>0</v>
      </c>
      <c r="D28" s="35">
        <f>Dépenses!D28</f>
        <v>0</v>
      </c>
      <c r="E28" s="47">
        <f>Dépenses!E28</f>
        <v>0</v>
      </c>
      <c r="G28" s="54">
        <f t="shared" si="2"/>
        <v>0</v>
      </c>
      <c r="H28" s="55">
        <f t="shared" si="3"/>
        <v>0</v>
      </c>
      <c r="I28" s="56"/>
      <c r="J28" s="56"/>
      <c r="K28" s="55">
        <f t="shared" si="4"/>
        <v>0</v>
      </c>
      <c r="L28" s="56"/>
      <c r="M28" s="56"/>
    </row>
    <row r="29" spans="1:13" ht="27" customHeight="1" x14ac:dyDescent="0.35">
      <c r="A29" s="35">
        <f>Dépenses!A29</f>
        <v>0</v>
      </c>
      <c r="B29" s="35">
        <f>Dépenses!B29</f>
        <v>0</v>
      </c>
      <c r="C29" s="35">
        <f>Dépenses!C29</f>
        <v>0</v>
      </c>
      <c r="D29" s="35">
        <f>Dépenses!D29</f>
        <v>0</v>
      </c>
      <c r="E29" s="47">
        <f>Dépenses!E29</f>
        <v>0</v>
      </c>
      <c r="G29" s="54">
        <f t="shared" si="2"/>
        <v>0</v>
      </c>
      <c r="H29" s="55">
        <f t="shared" si="3"/>
        <v>0</v>
      </c>
      <c r="I29" s="56"/>
      <c r="J29" s="56"/>
      <c r="K29" s="55">
        <f t="shared" si="4"/>
        <v>0</v>
      </c>
      <c r="L29" s="56"/>
      <c r="M29" s="56"/>
    </row>
    <row r="30" spans="1:13" ht="27" customHeight="1" x14ac:dyDescent="0.35">
      <c r="A30" s="35">
        <f>Dépenses!A30</f>
        <v>0</v>
      </c>
      <c r="B30" s="35">
        <f>Dépenses!B30</f>
        <v>0</v>
      </c>
      <c r="C30" s="35">
        <f>Dépenses!C30</f>
        <v>0</v>
      </c>
      <c r="D30" s="35">
        <f>Dépenses!D30</f>
        <v>0</v>
      </c>
      <c r="E30" s="47">
        <f>Dépenses!E30</f>
        <v>0</v>
      </c>
      <c r="G30" s="54">
        <f t="shared" si="2"/>
        <v>0</v>
      </c>
      <c r="H30" s="55">
        <f t="shared" si="3"/>
        <v>0</v>
      </c>
      <c r="I30" s="56"/>
      <c r="J30" s="56"/>
      <c r="K30" s="55">
        <f t="shared" si="4"/>
        <v>0</v>
      </c>
      <c r="L30" s="56"/>
      <c r="M30" s="56"/>
    </row>
    <row r="31" spans="1:13" ht="27" customHeight="1" x14ac:dyDescent="0.35">
      <c r="A31" s="35">
        <f>Dépenses!A31</f>
        <v>0</v>
      </c>
      <c r="B31" s="35">
        <f>Dépenses!B31</f>
        <v>0</v>
      </c>
      <c r="C31" s="35">
        <f>Dépenses!C31</f>
        <v>0</v>
      </c>
      <c r="D31" s="35">
        <f>Dépenses!D31</f>
        <v>0</v>
      </c>
      <c r="E31" s="47">
        <f>Dépenses!E31</f>
        <v>0</v>
      </c>
      <c r="G31" s="54">
        <f t="shared" si="2"/>
        <v>0</v>
      </c>
      <c r="H31" s="55">
        <f t="shared" si="3"/>
        <v>0</v>
      </c>
      <c r="I31" s="56"/>
      <c r="J31" s="56"/>
      <c r="K31" s="55">
        <f t="shared" si="4"/>
        <v>0</v>
      </c>
      <c r="L31" s="56"/>
      <c r="M31" s="56"/>
    </row>
    <row r="32" spans="1:13" ht="27" customHeight="1" x14ac:dyDescent="0.35">
      <c r="A32" s="35">
        <f>Dépenses!A32</f>
        <v>0</v>
      </c>
      <c r="B32" s="35">
        <f>Dépenses!B32</f>
        <v>0</v>
      </c>
      <c r="C32" s="35">
        <f>Dépenses!C32</f>
        <v>0</v>
      </c>
      <c r="D32" s="35">
        <f>Dépenses!D32</f>
        <v>0</v>
      </c>
      <c r="E32" s="47">
        <f>Dépenses!E32</f>
        <v>0</v>
      </c>
      <c r="G32" s="54">
        <f t="shared" si="2"/>
        <v>0</v>
      </c>
      <c r="H32" s="55">
        <f t="shared" si="3"/>
        <v>0</v>
      </c>
      <c r="I32" s="56"/>
      <c r="J32" s="56"/>
      <c r="K32" s="55">
        <f t="shared" si="4"/>
        <v>0</v>
      </c>
      <c r="L32" s="56"/>
      <c r="M32" s="56"/>
    </row>
    <row r="33" spans="1:13" ht="27" customHeight="1" x14ac:dyDescent="0.35">
      <c r="A33" s="35">
        <f>Dépenses!A33</f>
        <v>0</v>
      </c>
      <c r="B33" s="35">
        <f>Dépenses!B33</f>
        <v>0</v>
      </c>
      <c r="C33" s="35">
        <f>Dépenses!C33</f>
        <v>0</v>
      </c>
      <c r="D33" s="35">
        <f>Dépenses!D33</f>
        <v>0</v>
      </c>
      <c r="E33" s="47">
        <f>Dépenses!E33</f>
        <v>0</v>
      </c>
      <c r="G33" s="54">
        <f t="shared" si="2"/>
        <v>0</v>
      </c>
      <c r="H33" s="55">
        <f t="shared" si="3"/>
        <v>0</v>
      </c>
      <c r="I33" s="56"/>
      <c r="J33" s="56"/>
      <c r="K33" s="55">
        <f t="shared" si="4"/>
        <v>0</v>
      </c>
      <c r="L33" s="56"/>
      <c r="M33" s="56"/>
    </row>
    <row r="34" spans="1:13" ht="27" customHeight="1" x14ac:dyDescent="0.35">
      <c r="A34" s="35">
        <f>Dépenses!A34</f>
        <v>0</v>
      </c>
      <c r="B34" s="35">
        <f>Dépenses!B34</f>
        <v>0</v>
      </c>
      <c r="C34" s="35">
        <f>Dépenses!C34</f>
        <v>0</v>
      </c>
      <c r="D34" s="35">
        <f>Dépenses!D34</f>
        <v>0</v>
      </c>
      <c r="E34" s="47">
        <f>Dépenses!E34</f>
        <v>0</v>
      </c>
      <c r="G34" s="54">
        <f t="shared" si="2"/>
        <v>0</v>
      </c>
      <c r="H34" s="55">
        <f t="shared" si="3"/>
        <v>0</v>
      </c>
      <c r="I34" s="56"/>
      <c r="J34" s="56"/>
      <c r="K34" s="55">
        <f t="shared" si="4"/>
        <v>0</v>
      </c>
      <c r="L34" s="56"/>
      <c r="M34" s="56"/>
    </row>
    <row r="35" spans="1:13" ht="27" customHeight="1" x14ac:dyDescent="0.35">
      <c r="A35" s="35">
        <f>Dépenses!A35</f>
        <v>0</v>
      </c>
      <c r="B35" s="35">
        <f>Dépenses!B35</f>
        <v>0</v>
      </c>
      <c r="C35" s="35">
        <f>Dépenses!C35</f>
        <v>0</v>
      </c>
      <c r="D35" s="35">
        <f>Dépenses!D35</f>
        <v>0</v>
      </c>
      <c r="E35" s="47">
        <f>Dépenses!E35</f>
        <v>0</v>
      </c>
      <c r="G35" s="54">
        <f t="shared" si="2"/>
        <v>0</v>
      </c>
      <c r="H35" s="55">
        <f t="shared" si="3"/>
        <v>0</v>
      </c>
      <c r="I35" s="56"/>
      <c r="J35" s="56"/>
      <c r="K35" s="55">
        <f t="shared" si="4"/>
        <v>0</v>
      </c>
      <c r="L35" s="56"/>
      <c r="M35" s="56"/>
    </row>
    <row r="36" spans="1:13" ht="27" customHeight="1" x14ac:dyDescent="0.35">
      <c r="A36" s="35">
        <f>Dépenses!A36</f>
        <v>0</v>
      </c>
      <c r="B36" s="35">
        <f>Dépenses!B36</f>
        <v>0</v>
      </c>
      <c r="C36" s="35">
        <f>Dépenses!C36</f>
        <v>0</v>
      </c>
      <c r="D36" s="35">
        <f>Dépenses!D36</f>
        <v>0</v>
      </c>
      <c r="E36" s="47">
        <f>Dépenses!E36</f>
        <v>0</v>
      </c>
      <c r="G36" s="54">
        <f t="shared" si="2"/>
        <v>0</v>
      </c>
      <c r="H36" s="55">
        <f t="shared" si="3"/>
        <v>0</v>
      </c>
      <c r="I36" s="56"/>
      <c r="J36" s="56"/>
      <c r="K36" s="55">
        <f t="shared" si="4"/>
        <v>0</v>
      </c>
      <c r="L36" s="56"/>
      <c r="M36" s="56"/>
    </row>
    <row r="37" spans="1:13" x14ac:dyDescent="0.35">
      <c r="A37" s="35">
        <f>Dépenses!A37</f>
        <v>0</v>
      </c>
      <c r="B37" s="35">
        <f>Dépenses!B37</f>
        <v>0</v>
      </c>
      <c r="C37" s="35">
        <f>Dépenses!C37</f>
        <v>0</v>
      </c>
      <c r="D37" s="35">
        <f>Dépenses!D37</f>
        <v>0</v>
      </c>
      <c r="E37" s="47">
        <f>Dépenses!E37</f>
        <v>0</v>
      </c>
      <c r="G37" s="54">
        <f t="shared" si="2"/>
        <v>0</v>
      </c>
      <c r="H37" s="55">
        <f t="shared" si="3"/>
        <v>0</v>
      </c>
      <c r="I37" s="56"/>
      <c r="J37" s="56"/>
      <c r="K37" s="55">
        <f t="shared" si="4"/>
        <v>0</v>
      </c>
      <c r="L37" s="56"/>
      <c r="M37" s="56"/>
    </row>
    <row r="38" spans="1:13" ht="27" customHeight="1" x14ac:dyDescent="0.35">
      <c r="A38" s="35">
        <f>Dépenses!A38</f>
        <v>0</v>
      </c>
      <c r="B38" s="35">
        <f>Dépenses!B38</f>
        <v>0</v>
      </c>
      <c r="C38" s="35">
        <f>Dépenses!C38</f>
        <v>0</v>
      </c>
      <c r="D38" s="35">
        <f>Dépenses!D38</f>
        <v>0</v>
      </c>
      <c r="E38" s="47">
        <f>Dépenses!E38</f>
        <v>0</v>
      </c>
      <c r="G38" s="54">
        <f t="shared" si="2"/>
        <v>0</v>
      </c>
      <c r="H38" s="55">
        <f t="shared" si="3"/>
        <v>0</v>
      </c>
      <c r="I38" s="56"/>
      <c r="J38" s="56"/>
      <c r="K38" s="55">
        <f t="shared" si="4"/>
        <v>0</v>
      </c>
      <c r="L38" s="56"/>
      <c r="M38" s="56"/>
    </row>
    <row r="39" spans="1:13" ht="27" customHeight="1" x14ac:dyDescent="0.35">
      <c r="A39" s="35">
        <f>Dépenses!A39</f>
        <v>0</v>
      </c>
      <c r="B39" s="35">
        <f>Dépenses!B39</f>
        <v>0</v>
      </c>
      <c r="C39" s="35">
        <f>Dépenses!C39</f>
        <v>0</v>
      </c>
      <c r="D39" s="35">
        <f>Dépenses!D39</f>
        <v>0</v>
      </c>
      <c r="E39" s="47">
        <f>Dépenses!E39</f>
        <v>0</v>
      </c>
      <c r="G39" s="54">
        <f t="shared" si="2"/>
        <v>0</v>
      </c>
      <c r="H39" s="55">
        <f t="shared" si="3"/>
        <v>0</v>
      </c>
      <c r="I39" s="56"/>
      <c r="J39" s="56"/>
      <c r="K39" s="55">
        <f t="shared" si="4"/>
        <v>0</v>
      </c>
      <c r="L39" s="56"/>
      <c r="M39" s="56"/>
    </row>
    <row r="40" spans="1:13" ht="27" customHeight="1" x14ac:dyDescent="0.35">
      <c r="A40" s="35">
        <f>Dépenses!A40</f>
        <v>0</v>
      </c>
      <c r="B40" s="35">
        <f>Dépenses!B40</f>
        <v>0</v>
      </c>
      <c r="C40" s="35">
        <f>Dépenses!C40</f>
        <v>0</v>
      </c>
      <c r="D40" s="35">
        <f>Dépenses!D40</f>
        <v>0</v>
      </c>
      <c r="E40" s="47">
        <f>Dépenses!E40</f>
        <v>0</v>
      </c>
      <c r="G40" s="54">
        <f t="shared" si="2"/>
        <v>0</v>
      </c>
      <c r="H40" s="55">
        <f t="shared" si="3"/>
        <v>0</v>
      </c>
      <c r="I40" s="56"/>
      <c r="J40" s="56"/>
      <c r="K40" s="55">
        <f t="shared" si="4"/>
        <v>0</v>
      </c>
      <c r="L40" s="56"/>
      <c r="M40" s="56"/>
    </row>
    <row r="41" spans="1:13" ht="27" customHeight="1" x14ac:dyDescent="0.35">
      <c r="A41" s="35">
        <f>Dépenses!A41</f>
        <v>0</v>
      </c>
      <c r="B41" s="35">
        <f>Dépenses!B41</f>
        <v>0</v>
      </c>
      <c r="C41" s="35">
        <f>Dépenses!C41</f>
        <v>0</v>
      </c>
      <c r="D41" s="35">
        <f>Dépenses!D41</f>
        <v>0</v>
      </c>
      <c r="E41" s="47">
        <f>Dépenses!E41</f>
        <v>0</v>
      </c>
      <c r="G41" s="54">
        <f t="shared" si="2"/>
        <v>0</v>
      </c>
      <c r="H41" s="55">
        <f t="shared" si="3"/>
        <v>0</v>
      </c>
      <c r="I41" s="56"/>
      <c r="J41" s="56"/>
      <c r="K41" s="55">
        <f t="shared" si="4"/>
        <v>0</v>
      </c>
      <c r="L41" s="56"/>
      <c r="M41" s="56"/>
    </row>
    <row r="42" spans="1:13" ht="27" customHeight="1" x14ac:dyDescent="0.35">
      <c r="A42" s="35">
        <f>Dépenses!A42</f>
        <v>0</v>
      </c>
      <c r="B42" s="35">
        <f>Dépenses!B42</f>
        <v>0</v>
      </c>
      <c r="C42" s="35">
        <f>Dépenses!C42</f>
        <v>0</v>
      </c>
      <c r="D42" s="35">
        <f>Dépenses!D42</f>
        <v>0</v>
      </c>
      <c r="E42" s="47">
        <f>Dépenses!E42</f>
        <v>0</v>
      </c>
      <c r="G42" s="54">
        <f t="shared" si="2"/>
        <v>0</v>
      </c>
      <c r="H42" s="55">
        <f t="shared" si="3"/>
        <v>0</v>
      </c>
      <c r="I42" s="56"/>
      <c r="J42" s="56"/>
      <c r="K42" s="55">
        <f t="shared" si="4"/>
        <v>0</v>
      </c>
      <c r="L42" s="56"/>
      <c r="M42" s="56"/>
    </row>
    <row r="43" spans="1:13" ht="27" customHeight="1" x14ac:dyDescent="0.35">
      <c r="A43" s="35">
        <f>Dépenses!A43</f>
        <v>0</v>
      </c>
      <c r="B43" s="35">
        <f>Dépenses!B43</f>
        <v>0</v>
      </c>
      <c r="C43" s="35">
        <f>Dépenses!C43</f>
        <v>0</v>
      </c>
      <c r="D43" s="35">
        <f>Dépenses!D43</f>
        <v>0</v>
      </c>
      <c r="E43" s="47">
        <f>Dépenses!E43</f>
        <v>0</v>
      </c>
      <c r="G43" s="54">
        <f t="shared" si="2"/>
        <v>0</v>
      </c>
      <c r="H43" s="55">
        <f t="shared" si="3"/>
        <v>0</v>
      </c>
      <c r="I43" s="56"/>
      <c r="J43" s="56"/>
      <c r="K43" s="55">
        <f t="shared" si="4"/>
        <v>0</v>
      </c>
      <c r="L43" s="56"/>
      <c r="M43" s="56"/>
    </row>
    <row r="44" spans="1:13" ht="27" customHeight="1" x14ac:dyDescent="0.35">
      <c r="A44" s="35">
        <f>Dépenses!A44</f>
        <v>0</v>
      </c>
      <c r="B44" s="35">
        <f>Dépenses!B44</f>
        <v>0</v>
      </c>
      <c r="C44" s="35">
        <f>Dépenses!C44</f>
        <v>0</v>
      </c>
      <c r="D44" s="35">
        <f>Dépenses!D44</f>
        <v>0</v>
      </c>
      <c r="E44" s="47">
        <f>Dépenses!E44</f>
        <v>0</v>
      </c>
      <c r="G44" s="54">
        <f t="shared" si="2"/>
        <v>0</v>
      </c>
      <c r="H44" s="55">
        <f t="shared" si="3"/>
        <v>0</v>
      </c>
      <c r="I44" s="56"/>
      <c r="J44" s="56"/>
      <c r="K44" s="55">
        <f t="shared" si="4"/>
        <v>0</v>
      </c>
      <c r="L44" s="56"/>
      <c r="M44" s="56"/>
    </row>
    <row r="45" spans="1:13" ht="27" customHeight="1" x14ac:dyDescent="0.35">
      <c r="A45" s="35">
        <f>Dépenses!A45</f>
        <v>0</v>
      </c>
      <c r="B45" s="35">
        <f>Dépenses!B45</f>
        <v>0</v>
      </c>
      <c r="C45" s="35">
        <f>Dépenses!C45</f>
        <v>0</v>
      </c>
      <c r="D45" s="35">
        <f>Dépenses!D45</f>
        <v>0</v>
      </c>
      <c r="E45" s="47">
        <f>Dépenses!E45</f>
        <v>0</v>
      </c>
      <c r="G45" s="54">
        <f t="shared" si="2"/>
        <v>0</v>
      </c>
      <c r="H45" s="55">
        <f t="shared" si="3"/>
        <v>0</v>
      </c>
      <c r="I45" s="56"/>
      <c r="J45" s="56"/>
      <c r="K45" s="55">
        <f t="shared" si="4"/>
        <v>0</v>
      </c>
      <c r="L45" s="56"/>
      <c r="M45" s="56"/>
    </row>
    <row r="46" spans="1:13" ht="27" customHeight="1" x14ac:dyDescent="0.35">
      <c r="A46" s="35">
        <f>Dépenses!A46</f>
        <v>0</v>
      </c>
      <c r="B46" s="35">
        <f>Dépenses!B46</f>
        <v>0</v>
      </c>
      <c r="C46" s="35">
        <f>Dépenses!C46</f>
        <v>0</v>
      </c>
      <c r="D46" s="35">
        <f>Dépenses!D46</f>
        <v>0</v>
      </c>
      <c r="E46" s="47">
        <f>Dépenses!E46</f>
        <v>0</v>
      </c>
      <c r="G46" s="54">
        <f t="shared" si="2"/>
        <v>0</v>
      </c>
      <c r="H46" s="55">
        <f t="shared" si="3"/>
        <v>0</v>
      </c>
      <c r="I46" s="56"/>
      <c r="J46" s="56"/>
      <c r="K46" s="55">
        <f t="shared" si="4"/>
        <v>0</v>
      </c>
      <c r="L46" s="56"/>
      <c r="M46" s="56"/>
    </row>
    <row r="47" spans="1:13" ht="27" customHeight="1" x14ac:dyDescent="0.35">
      <c r="A47" s="35">
        <f>Dépenses!A47</f>
        <v>0</v>
      </c>
      <c r="B47" s="35">
        <f>Dépenses!B47</f>
        <v>0</v>
      </c>
      <c r="C47" s="35">
        <f>Dépenses!C47</f>
        <v>0</v>
      </c>
      <c r="D47" s="35">
        <f>Dépenses!D47</f>
        <v>0</v>
      </c>
      <c r="E47" s="47">
        <f>Dépenses!E47</f>
        <v>0</v>
      </c>
      <c r="G47" s="54">
        <f t="shared" si="2"/>
        <v>0</v>
      </c>
      <c r="H47" s="55">
        <f t="shared" si="3"/>
        <v>0</v>
      </c>
      <c r="I47" s="56"/>
      <c r="J47" s="56"/>
      <c r="K47" s="55">
        <f t="shared" si="4"/>
        <v>0</v>
      </c>
      <c r="L47" s="56"/>
      <c r="M47" s="56"/>
    </row>
    <row r="48" spans="1:13" ht="27" customHeight="1" x14ac:dyDescent="0.35">
      <c r="A48" s="35">
        <f>Dépenses!A48</f>
        <v>0</v>
      </c>
      <c r="B48" s="35">
        <f>Dépenses!B48</f>
        <v>0</v>
      </c>
      <c r="C48" s="35">
        <f>Dépenses!C48</f>
        <v>0</v>
      </c>
      <c r="D48" s="35">
        <f>Dépenses!D48</f>
        <v>0</v>
      </c>
      <c r="E48" s="47">
        <f>Dépenses!E48</f>
        <v>0</v>
      </c>
      <c r="G48" s="54">
        <f t="shared" si="2"/>
        <v>0</v>
      </c>
      <c r="H48" s="55">
        <f t="shared" si="3"/>
        <v>0</v>
      </c>
      <c r="I48" s="56"/>
      <c r="J48" s="56"/>
      <c r="K48" s="55">
        <f t="shared" si="4"/>
        <v>0</v>
      </c>
      <c r="L48" s="56"/>
      <c r="M48" s="56"/>
    </row>
    <row r="49" spans="1:13" x14ac:dyDescent="0.35">
      <c r="A49" s="48"/>
      <c r="B49" s="48"/>
      <c r="C49" s="48"/>
      <c r="D49" s="39"/>
      <c r="E49" s="49">
        <f>SUM(E15:E48)</f>
        <v>0</v>
      </c>
      <c r="F49" s="113"/>
      <c r="G49" s="113"/>
      <c r="H49" s="114">
        <f>SUM(H15:H48)</f>
        <v>0</v>
      </c>
      <c r="I49" s="112"/>
      <c r="J49" s="112"/>
      <c r="K49" s="114">
        <f>SUM(K15:K48)</f>
        <v>0</v>
      </c>
      <c r="L49" s="112"/>
      <c r="M49" s="56"/>
    </row>
    <row r="50" spans="1:13" x14ac:dyDescent="0.35">
      <c r="F50" s="88"/>
      <c r="G50" s="88"/>
      <c r="H50" s="115"/>
      <c r="I50" s="115"/>
      <c r="M50" s="107">
        <f>SUM(M15:M49)</f>
        <v>0</v>
      </c>
    </row>
    <row r="51" spans="1:13" x14ac:dyDescent="0.35">
      <c r="A51" s="39"/>
      <c r="B51" s="39"/>
      <c r="C51" s="50"/>
      <c r="D51" s="51"/>
      <c r="E51" s="51"/>
      <c r="F51" s="116"/>
      <c r="G51" s="116"/>
    </row>
    <row r="52" spans="1:13" ht="16" thickBot="1" x14ac:dyDescent="0.4">
      <c r="A52" s="51"/>
      <c r="B52" s="51"/>
      <c r="C52" s="51"/>
      <c r="D52" s="51"/>
      <c r="E52" s="52" t="s">
        <v>9</v>
      </c>
      <c r="F52" s="88"/>
      <c r="G52" s="88"/>
      <c r="H52" s="51"/>
      <c r="I52" s="117" t="s">
        <v>9</v>
      </c>
    </row>
    <row r="53" spans="1:13" ht="41.5" customHeight="1" thickBot="1" x14ac:dyDescent="0.4">
      <c r="A53" s="155" t="s">
        <v>10</v>
      </c>
      <c r="B53" s="156"/>
      <c r="C53" s="156"/>
      <c r="D53" s="157"/>
      <c r="E53" s="53">
        <f>E49</f>
        <v>0</v>
      </c>
      <c r="F53" s="88"/>
      <c r="G53" s="88"/>
      <c r="H53" s="118" t="s">
        <v>25</v>
      </c>
      <c r="I53" s="119">
        <f>K49</f>
        <v>0</v>
      </c>
      <c r="J53" s="70" t="str">
        <f>IF(H49&lt;K49,"ERREUR Mt total éligible inférieur au Mt total éligible raisonnable","")</f>
        <v/>
      </c>
    </row>
    <row r="54" spans="1:13" ht="15.5" x14ac:dyDescent="0.35">
      <c r="F54" s="120"/>
      <c r="G54" s="120"/>
      <c r="I54" s="75"/>
      <c r="J54" s="70" t="str">
        <f>IF(E49&lt;H49,"ERREUR Mt total éligible supérieur au Mt total présenté","")</f>
        <v/>
      </c>
    </row>
    <row r="55" spans="1:13" ht="15.5" x14ac:dyDescent="0.35">
      <c r="F55" s="120"/>
      <c r="G55" s="120"/>
      <c r="I55"/>
      <c r="J55" s="70" t="str">
        <f>IF(M50=0,"","Un commentaire sur le caractère raisonnable d'une des dépenses en colonne L n'a pas été saisi, à corriger")</f>
        <v/>
      </c>
    </row>
    <row r="56" spans="1:13" x14ac:dyDescent="0.35">
      <c r="F56" s="120"/>
      <c r="G56" s="120"/>
      <c r="I56"/>
    </row>
    <row r="57" spans="1:13" x14ac:dyDescent="0.35">
      <c r="I57"/>
    </row>
  </sheetData>
  <sheetProtection algorithmName="SHA-512" hashValue="ZRAo+AFwwKhWjAq+A2Z8/apY9UgAXJRXSvDUdsRZcKyGCTufL1deI4xWVROo9rAcSZpXCaZBgPx3mmc8UKixTw==" saltValue="xO9hr51EqAsCdGpmhKqyEA==" spinCount="100000" sheet="1" objects="1" scenarios="1" selectLockedCells="1"/>
  <protectedRanges>
    <protectedRange sqref="G15:L48" name="Liste DP instruite"/>
  </protectedRanges>
  <mergeCells count="6">
    <mergeCell ref="A53:D53"/>
    <mergeCell ref="G12:L12"/>
    <mergeCell ref="A6:D6"/>
    <mergeCell ref="B7:D7"/>
    <mergeCell ref="A9:D9"/>
    <mergeCell ref="B10:D10"/>
  </mergeCells>
  <conditionalFormatting sqref="G15:G48">
    <cfRule type="cellIs" dxfId="3" priority="2" operator="notEqual">
      <formula>$A15</formula>
    </cfRule>
  </conditionalFormatting>
  <conditionalFormatting sqref="H15:H48">
    <cfRule type="cellIs" dxfId="2" priority="5" operator="notEqual">
      <formula>$E15</formula>
    </cfRule>
  </conditionalFormatting>
  <conditionalFormatting sqref="K15:K48">
    <cfRule type="cellIs" dxfId="1" priority="1" operator="notEqual">
      <formula>$H15</formula>
    </cfRule>
  </conditionalFormatting>
  <dataValidations count="3">
    <dataValidation allowBlank="1" sqref="F1:H10 F49:G49 H14:H49 F12:F13 L14:L33 H50:I50 H11 G13:I13 L35:L44 L46:L49 K14:K49" xr:uid="{E236803A-DC58-4EC0-A57C-2006721E17C8}"/>
    <dataValidation type="textLength" operator="lessThanOrEqual" allowBlank="1" showInputMessage="1" showErrorMessage="1" error="Le libellé de l'opération ne doit pas dépasser 96 caractères" sqref="B10" xr:uid="{6E0B1ABC-EF3D-42F0-B3C2-870E39619EF9}">
      <formula1>96</formula1>
    </dataValidation>
    <dataValidation type="list" allowBlank="1" showInputMessage="1" showErrorMessage="1" sqref="L15:L49 I49" xr:uid="{9C62846B-4F66-4C3B-94C3-39B15CD3E86A}">
      <formula1>$A$21:$A$26</formula1>
    </dataValidation>
  </dataValidations>
  <pageMargins left="0.7" right="0.7" top="0.75" bottom="0.75" header="0.3" footer="0.3"/>
  <pageSetup paperSize="9" scale="4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3642E5-7AF1-475C-A3E0-60295AC67392}">
          <x14:formula1>
            <xm:f>Référentiel!$A$21:$A$29</xm:f>
          </x14:formula1>
          <xm:sqref>I15:I48</xm:sqref>
        </x14:dataValidation>
        <x14:dataValidation type="list" allowBlank="1" showInputMessage="1" showErrorMessage="1" xr:uid="{B6DEFFA1-F98B-4F57-804E-A24EA1EF9AC5}">
          <x14:formula1>
            <xm:f>Référentiel!$A$2:$A$13</xm:f>
          </x14:formula1>
          <xm:sqref>G15:G48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5262-693F-4B95-955C-6B026BF0BA7D}">
  <sheetPr>
    <pageSetUpPr fitToPage="1"/>
  </sheetPr>
  <dimension ref="A1:H21"/>
  <sheetViews>
    <sheetView topLeftCell="A7" zoomScale="90" zoomScaleNormal="90" workbookViewId="0">
      <selection activeCell="C16" sqref="C16"/>
    </sheetView>
  </sheetViews>
  <sheetFormatPr baseColWidth="10" defaultColWidth="11.54296875" defaultRowHeight="14.5" x14ac:dyDescent="0.35"/>
  <cols>
    <col min="1" max="1" width="51.1796875" customWidth="1"/>
    <col min="2" max="2" width="31" style="121" customWidth="1"/>
    <col min="3" max="3" width="28.453125" style="122" customWidth="1"/>
    <col min="4" max="4" width="57.54296875" customWidth="1"/>
    <col min="5" max="5" width="11.81640625" bestFit="1" customWidth="1"/>
  </cols>
  <sheetData>
    <row r="1" spans="1:8" x14ac:dyDescent="0.35">
      <c r="A1" s="59">
        <f>Dépenses!B7</f>
        <v>0</v>
      </c>
    </row>
    <row r="2" spans="1:8" ht="48" customHeight="1" x14ac:dyDescent="0.35">
      <c r="A2" s="59">
        <f>Dépenses!B10</f>
        <v>0</v>
      </c>
      <c r="B2" s="164" t="s">
        <v>53</v>
      </c>
      <c r="C2" s="165"/>
      <c r="D2" s="166"/>
    </row>
    <row r="3" spans="1:8" ht="53.5" customHeight="1" x14ac:dyDescent="0.45">
      <c r="A3" s="57" t="s">
        <v>11</v>
      </c>
      <c r="B3" s="58" t="s">
        <v>51</v>
      </c>
      <c r="C3" s="123" t="s">
        <v>52</v>
      </c>
      <c r="D3" s="124" t="s">
        <v>37</v>
      </c>
    </row>
    <row r="4" spans="1:8" ht="20" customHeight="1" x14ac:dyDescent="0.35">
      <c r="A4" s="59" t="s">
        <v>59</v>
      </c>
      <c r="B4" s="20">
        <f>SUMIF('Instruction Dépense'!G15:G48,"Construction, gros œuvre, terrassement",'Instruction Dépense'!K15:K48)</f>
        <v>0</v>
      </c>
      <c r="C4" s="64"/>
      <c r="D4" s="71"/>
    </row>
    <row r="5" spans="1:8" x14ac:dyDescent="0.35">
      <c r="A5" s="59" t="s">
        <v>58</v>
      </c>
      <c r="B5" s="20">
        <f>SUMIF('Instruction Dépense'!G15:G48,"Aménagements intérieurs bâtiment",'Instruction Dépense'!K15:K48)</f>
        <v>0</v>
      </c>
      <c r="C5" s="65"/>
      <c r="D5" s="71"/>
    </row>
    <row r="6" spans="1:8" ht="20" customHeight="1" x14ac:dyDescent="0.35">
      <c r="A6" s="59" t="s">
        <v>34</v>
      </c>
      <c r="B6" s="20">
        <f>SUMIF('Instruction Dépense'!G15:G48,"Matériel",'Instruction Dépense'!K15:K48)</f>
        <v>0</v>
      </c>
      <c r="C6" s="65"/>
      <c r="D6" s="71"/>
    </row>
    <row r="7" spans="1:8" x14ac:dyDescent="0.35">
      <c r="A7" s="59" t="s">
        <v>61</v>
      </c>
      <c r="B7" s="20">
        <f>SUMIF('Instruction Dépense'!G15:G48,"Haies, alignement d'arbres et agroforesterie",'Instruction Dépense'!K15:K48)</f>
        <v>0</v>
      </c>
      <c r="C7" s="65"/>
      <c r="D7" s="71"/>
    </row>
    <row r="8" spans="1:8" ht="15.5" x14ac:dyDescent="0.35">
      <c r="A8" s="60" t="s">
        <v>74</v>
      </c>
      <c r="B8" s="21">
        <f>SUM(B4:B7)</f>
        <v>0</v>
      </c>
      <c r="C8" s="65"/>
      <c r="D8" s="71"/>
    </row>
    <row r="9" spans="1:8" ht="31" x14ac:dyDescent="0.35">
      <c r="A9" s="60" t="s">
        <v>55</v>
      </c>
      <c r="B9" s="21">
        <f>(MIN(B8,B17-B16))</f>
        <v>0</v>
      </c>
      <c r="C9" s="22">
        <f>(MIN(B8,C17-C16))</f>
        <v>0</v>
      </c>
      <c r="D9" s="71"/>
    </row>
    <row r="10" spans="1:8" x14ac:dyDescent="0.35">
      <c r="A10" s="59" t="s">
        <v>36</v>
      </c>
      <c r="B10" s="61">
        <f>'Synthèse à copier dans l''outil'!B8</f>
        <v>10000</v>
      </c>
      <c r="C10" s="61">
        <f>B10</f>
        <v>10000</v>
      </c>
      <c r="D10" s="71"/>
    </row>
    <row r="11" spans="1:8" x14ac:dyDescent="0.35">
      <c r="A11" s="59" t="s">
        <v>63</v>
      </c>
      <c r="B11" s="61">
        <f>'Synthèse à copier dans l''outil'!B9</f>
        <v>0</v>
      </c>
      <c r="C11" s="66"/>
      <c r="D11" s="71"/>
    </row>
    <row r="12" spans="1:8" ht="23.5" customHeight="1" x14ac:dyDescent="0.35">
      <c r="A12" s="59" t="s">
        <v>47</v>
      </c>
      <c r="B12" s="62">
        <f>'Synthèse à copier dans l''outil'!B10</f>
        <v>0.3</v>
      </c>
      <c r="C12" s="62">
        <f>IF(C11="Réseau des Clubs d'Excellence en Normandie",0.35,IF(C11="EquuRES",0.35,IF(C11="Les 2",0.4,0.3)))</f>
        <v>0.3</v>
      </c>
      <c r="D12" s="71"/>
      <c r="E12" s="95"/>
      <c r="F12" s="95"/>
      <c r="G12" s="100"/>
      <c r="H12" s="95"/>
    </row>
    <row r="13" spans="1:8" ht="49" customHeight="1" x14ac:dyDescent="0.35">
      <c r="A13" s="59" t="s">
        <v>79</v>
      </c>
      <c r="B13" s="73">
        <f>'Synthèse à copier dans l''outil'!B11</f>
        <v>0</v>
      </c>
      <c r="C13" s="66">
        <f t="shared" ref="C13:C17" si="0">B13</f>
        <v>0</v>
      </c>
      <c r="D13" s="71"/>
    </row>
    <row r="14" spans="1:8" ht="26" customHeight="1" x14ac:dyDescent="0.35">
      <c r="A14" s="59" t="s">
        <v>48</v>
      </c>
      <c r="B14" s="61">
        <f>'Synthèse à copier dans l''outil'!B12</f>
        <v>0</v>
      </c>
      <c r="C14" s="67">
        <f t="shared" si="0"/>
        <v>0</v>
      </c>
      <c r="D14" s="71"/>
    </row>
    <row r="15" spans="1:8" ht="37.5" x14ac:dyDescent="0.35">
      <c r="A15" s="59" t="s">
        <v>70</v>
      </c>
      <c r="B15" s="72">
        <f>'Synthèse à copier dans l''outil'!B13</f>
        <v>0</v>
      </c>
      <c r="C15" s="68">
        <f t="shared" si="0"/>
        <v>0</v>
      </c>
      <c r="D15" s="71"/>
      <c r="E15" s="95"/>
    </row>
    <row r="16" spans="1:8" ht="55.5" customHeight="1" x14ac:dyDescent="0.35">
      <c r="A16" s="59" t="s">
        <v>54</v>
      </c>
      <c r="B16" s="61">
        <f>'Synthèse à copier dans l''outil'!B14</f>
        <v>0</v>
      </c>
      <c r="C16" s="67">
        <f t="shared" si="0"/>
        <v>0</v>
      </c>
      <c r="D16" s="71"/>
    </row>
    <row r="17" spans="1:8" ht="26" customHeight="1" x14ac:dyDescent="0.35">
      <c r="A17" s="59" t="s">
        <v>46</v>
      </c>
      <c r="B17" s="61">
        <f>'Synthèse à copier dans l''outil'!B15</f>
        <v>300000</v>
      </c>
      <c r="C17" s="61">
        <f t="shared" si="0"/>
        <v>300000</v>
      </c>
      <c r="D17" s="71"/>
    </row>
    <row r="18" spans="1:8" ht="68" customHeight="1" x14ac:dyDescent="0.35">
      <c r="A18" s="60" t="s">
        <v>15</v>
      </c>
      <c r="B18" s="21" t="str">
        <f>IF(B8&lt;B10,"Le seuil de l'assiette éligible n'est pas atteint, pas d'aide possible",IF(B15&gt;2,"ERREUR - il n'est pas permis de déposer plus de 3 dossiers pour cette programmation PSN 23-27",IF(B9*B12&lt;(200000-B14),B9*B12,300000-B14)))</f>
        <v>Le seuil de l'assiette éligible n'est pas atteint, pas d'aide possible</v>
      </c>
      <c r="C18" s="23" t="str">
        <f>IF(B8&lt;B10,"Le seuil de l'assiette éligible n'est pas atteint, pas d'aide possible",IF(C15&gt;2,"ERREUR - il n'est pas permis de déposer plus de 3 dossiers pour cette programmation PSN 23-27",IF(C9*C12&lt;(200000-C14),C9*C12,300000-C14)))</f>
        <v>Le seuil de l'assiette éligible n'est pas atteint, pas d'aide possible</v>
      </c>
      <c r="D18" s="71"/>
    </row>
    <row r="19" spans="1:8" x14ac:dyDescent="0.35">
      <c r="A19" s="59" t="s">
        <v>44</v>
      </c>
      <c r="B19" s="20" t="str">
        <f>IF(ISERROR(0.4*B18),"",0.4*B18)</f>
        <v/>
      </c>
      <c r="C19" s="20" t="str">
        <f>IF(ISERROR(0.4*C18),"",0.4*C18)</f>
        <v/>
      </c>
      <c r="D19" s="71"/>
    </row>
    <row r="20" spans="1:8" x14ac:dyDescent="0.35">
      <c r="A20" s="59" t="s">
        <v>43</v>
      </c>
      <c r="B20" s="20" t="str">
        <f>IF(ISERROR(0.6*B18),"",0.6*B18)</f>
        <v/>
      </c>
      <c r="C20" s="20" t="str">
        <f>IF(ISERROR(0.6*C18),"",0.6*C18)</f>
        <v/>
      </c>
      <c r="D20" s="71"/>
      <c r="H20" s="95"/>
    </row>
    <row r="21" spans="1:8" x14ac:dyDescent="0.35">
      <c r="A21" s="59" t="s">
        <v>50</v>
      </c>
      <c r="B21" s="63" t="str">
        <f>IF(ISERROR(B18/B8),"",B18/B8)</f>
        <v/>
      </c>
      <c r="C21" s="63" t="str">
        <f>IF(ISERROR(C18/B8),"",C18/B8)</f>
        <v/>
      </c>
      <c r="D21" s="71"/>
    </row>
  </sheetData>
  <sheetProtection algorithmName="SHA-512" hashValue="M5PQLorq/6b+QS3Bv8pM8Lvm/KqPGuUXq97ORKOEKutAYku5j9hO3MXg+w5YcaRGIi/6LeaXZcHCVgEm1qOz8A==" saltValue="BFSWZUgrd8hGCduTL2ITgQ==" spinCount="100000" sheet="1" selectLockedCells="1"/>
  <protectedRanges>
    <protectedRange sqref="D4:D21 C11:C12" name="PF INSTRUIT"/>
  </protectedRanges>
  <mergeCells count="1">
    <mergeCell ref="B2:D2"/>
  </mergeCells>
  <conditionalFormatting sqref="C11 C13:C16 C18">
    <cfRule type="cellIs" dxfId="0" priority="1" operator="notEqual">
      <formula>$B11</formula>
    </cfRule>
  </conditionalFormatting>
  <pageMargins left="0.7" right="0.7" top="0.75" bottom="0.75" header="0.3" footer="0.3"/>
  <pageSetup paperSize="9" scale="8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348873-6288-44C6-BB1A-29392EE53124}">
          <x14:formula1>
            <xm:f>Référentiel!$B$2:$B$5</xm:f>
          </x14:formula1>
          <xm:sqref>C11</xm:sqref>
        </x14:dataValidation>
        <x14:dataValidation type="list" allowBlank="1" showInputMessage="1" showErrorMessage="1" xr:uid="{854B7EAA-F551-46EB-AE43-C55C6492CD46}">
          <x14:formula1>
            <xm:f>Référentiel!$E$2:$E$3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5C41-20FB-43A4-AC08-32AB7485DDEB}">
  <sheetPr>
    <pageSetUpPr fitToPage="1"/>
  </sheetPr>
  <dimension ref="A1:K82"/>
  <sheetViews>
    <sheetView workbookViewId="0">
      <selection activeCell="A47" sqref="A47:D47"/>
    </sheetView>
  </sheetViews>
  <sheetFormatPr baseColWidth="10" defaultRowHeight="14.5" x14ac:dyDescent="0.35"/>
  <cols>
    <col min="1" max="1" width="36.453125" customWidth="1"/>
    <col min="2" max="2" width="56.54296875" customWidth="1"/>
    <col min="3" max="3" width="35.90625" customWidth="1"/>
    <col min="4" max="4" width="31.08984375" style="88" bestFit="1" customWidth="1"/>
    <col min="5" max="5" width="15.6328125" customWidth="1"/>
  </cols>
  <sheetData>
    <row r="1" spans="1:11" s="127" customFormat="1" ht="30" x14ac:dyDescent="0.35">
      <c r="A1" s="24" t="s">
        <v>80</v>
      </c>
      <c r="B1" s="24"/>
      <c r="C1" s="24"/>
      <c r="D1" s="125"/>
      <c r="E1" s="25"/>
      <c r="F1" s="74"/>
      <c r="G1" s="74"/>
      <c r="H1" s="75"/>
      <c r="I1" s="75"/>
      <c r="J1" s="126"/>
      <c r="K1"/>
    </row>
    <row r="2" spans="1:11" s="127" customFormat="1" ht="18" x14ac:dyDescent="0.35">
      <c r="A2" s="26" t="s">
        <v>12</v>
      </c>
      <c r="B2" s="26"/>
      <c r="C2" s="25"/>
      <c r="D2" s="128"/>
      <c r="E2" s="1"/>
      <c r="F2" s="74"/>
      <c r="G2" s="74"/>
      <c r="H2" s="75"/>
      <c r="I2" s="75"/>
      <c r="J2" s="126"/>
      <c r="K2"/>
    </row>
    <row r="3" spans="1:11" s="127" customFormat="1" ht="20" x14ac:dyDescent="0.35">
      <c r="A3" s="26" t="str">
        <f>[1]Dépenses!B3</f>
        <v>Industrie valorisation du bois</v>
      </c>
      <c r="B3" s="31"/>
      <c r="C3" s="32"/>
      <c r="D3" s="129"/>
      <c r="E3" s="32"/>
      <c r="F3" s="51"/>
      <c r="G3" s="51"/>
      <c r="H3" s="13"/>
      <c r="I3" s="13"/>
      <c r="J3" s="130"/>
      <c r="K3"/>
    </row>
    <row r="4" spans="1:11" s="127" customFormat="1" ht="15.5" x14ac:dyDescent="0.35">
      <c r="A4" s="131" t="s">
        <v>2</v>
      </c>
      <c r="B4" s="51"/>
      <c r="C4" s="51"/>
      <c r="D4" s="132"/>
      <c r="E4" s="34"/>
      <c r="F4" s="51"/>
      <c r="G4" s="51"/>
      <c r="H4" s="77"/>
      <c r="I4" s="77"/>
      <c r="J4" s="130"/>
      <c r="K4"/>
    </row>
    <row r="5" spans="1:11" s="127" customFormat="1" ht="27" customHeight="1" x14ac:dyDescent="0.35">
      <c r="A5" s="133" t="s">
        <v>81</v>
      </c>
      <c r="B5" s="134">
        <f>Dépenses!B7</f>
        <v>0</v>
      </c>
      <c r="C5" s="51"/>
      <c r="D5" s="132"/>
      <c r="E5" s="51"/>
      <c r="F5" s="51"/>
      <c r="G5" s="51"/>
      <c r="H5" s="12"/>
      <c r="I5" s="12"/>
      <c r="J5" s="130"/>
      <c r="K5"/>
    </row>
    <row r="6" spans="1:11" s="127" customFormat="1" ht="15.5" x14ac:dyDescent="0.35">
      <c r="A6" s="135"/>
      <c r="B6" s="135"/>
      <c r="C6" s="37"/>
      <c r="D6" s="128"/>
      <c r="E6" s="51"/>
      <c r="F6" s="51"/>
      <c r="G6" s="51"/>
      <c r="H6" s="12"/>
      <c r="I6" s="12"/>
      <c r="J6" s="130"/>
      <c r="K6"/>
    </row>
    <row r="7" spans="1:11" s="127" customFormat="1" ht="15.65" customHeight="1" x14ac:dyDescent="0.35">
      <c r="A7" s="136" t="s">
        <v>4</v>
      </c>
      <c r="B7" s="134"/>
      <c r="C7" s="51"/>
      <c r="D7" s="132"/>
      <c r="E7" s="51"/>
      <c r="F7" s="51"/>
      <c r="G7" s="51"/>
      <c r="H7" s="13"/>
      <c r="I7" s="13"/>
      <c r="J7" s="13"/>
      <c r="K7" s="13"/>
    </row>
    <row r="8" spans="1:11" s="127" customFormat="1" ht="27" customHeight="1" x14ac:dyDescent="0.35">
      <c r="A8" s="133" t="s">
        <v>5</v>
      </c>
      <c r="B8" s="134">
        <f>Dépenses!B10</f>
        <v>0</v>
      </c>
      <c r="C8" s="51"/>
      <c r="D8" s="132"/>
      <c r="E8" s="51"/>
      <c r="F8" s="51"/>
      <c r="G8" s="51"/>
      <c r="H8" s="77"/>
      <c r="I8" s="77"/>
      <c r="J8" s="77"/>
      <c r="K8" s="77"/>
    </row>
    <row r="9" spans="1:11" s="127" customFormat="1" ht="14.4" customHeight="1" x14ac:dyDescent="0.35">
      <c r="A9" s="2"/>
      <c r="B9" s="2"/>
      <c r="C9" s="41"/>
      <c r="D9" s="137"/>
      <c r="E9" s="42"/>
      <c r="F9" s="42"/>
      <c r="G9" s="29"/>
      <c r="H9" s="13"/>
      <c r="I9" s="13"/>
      <c r="J9" s="13"/>
      <c r="K9" s="13"/>
    </row>
    <row r="10" spans="1:11" s="127" customFormat="1" ht="39" customHeight="1" x14ac:dyDescent="0.5">
      <c r="A10" s="30" t="s">
        <v>82</v>
      </c>
      <c r="B10" s="30"/>
      <c r="C10" s="26"/>
      <c r="D10" s="138"/>
      <c r="E10" s="26"/>
      <c r="F10" s="26"/>
      <c r="G10" s="26"/>
      <c r="H10" s="13"/>
      <c r="I10" s="13"/>
      <c r="J10" s="126"/>
      <c r="K10"/>
    </row>
    <row r="11" spans="1:11" ht="15.5" x14ac:dyDescent="0.35">
      <c r="A11" s="139" t="s">
        <v>83</v>
      </c>
      <c r="B11" s="139" t="s">
        <v>13</v>
      </c>
      <c r="C11" s="139" t="s">
        <v>84</v>
      </c>
    </row>
    <row r="12" spans="1:11" ht="23.15" customHeight="1" x14ac:dyDescent="0.35">
      <c r="A12" s="141" t="str">
        <f>IF(E12="inéligible","",'Instruction Dépense'!G15)</f>
        <v/>
      </c>
      <c r="B12" s="141" t="str">
        <f>IF(E12="inéligible","",'Instruction Dépense'!B15)</f>
        <v/>
      </c>
      <c r="C12" s="140">
        <f>'Instruction Dépense'!K15</f>
        <v>0</v>
      </c>
      <c r="E12" s="88" t="str">
        <f t="shared" ref="E12:E45" si="0">IF(C12=0,"inéligible","éligible")</f>
        <v>inéligible</v>
      </c>
    </row>
    <row r="13" spans="1:11" ht="23.15" customHeight="1" x14ac:dyDescent="0.35">
      <c r="A13" s="141" t="str">
        <f>IF(E13="inéligible","",'Instruction Dépense'!G16)</f>
        <v/>
      </c>
      <c r="B13" s="141" t="str">
        <f>IF(E13="inéligible","",'Instruction Dépense'!B16)</f>
        <v/>
      </c>
      <c r="C13" s="140">
        <f>'Instruction Dépense'!K16</f>
        <v>0</v>
      </c>
      <c r="E13" s="88" t="str">
        <f t="shared" si="0"/>
        <v>inéligible</v>
      </c>
    </row>
    <row r="14" spans="1:11" ht="23.15" customHeight="1" x14ac:dyDescent="0.35">
      <c r="A14" s="141" t="str">
        <f>IF(E14="inéligible","",'Instruction Dépense'!G17)</f>
        <v/>
      </c>
      <c r="B14" s="141" t="str">
        <f>IF(E14="inéligible","",'Instruction Dépense'!B17)</f>
        <v/>
      </c>
      <c r="C14" s="140">
        <f>'Instruction Dépense'!K17</f>
        <v>0</v>
      </c>
      <c r="E14" s="88" t="str">
        <f t="shared" si="0"/>
        <v>inéligible</v>
      </c>
    </row>
    <row r="15" spans="1:11" ht="23.15" customHeight="1" x14ac:dyDescent="0.35">
      <c r="A15" s="141" t="str">
        <f>IF(E15="inéligible","",'Instruction Dépense'!G18)</f>
        <v/>
      </c>
      <c r="B15" s="141" t="str">
        <f>IF(E15="inéligible","",'Instruction Dépense'!B18)</f>
        <v/>
      </c>
      <c r="C15" s="140">
        <f>'Instruction Dépense'!K18</f>
        <v>0</v>
      </c>
      <c r="E15" s="88" t="str">
        <f t="shared" si="0"/>
        <v>inéligible</v>
      </c>
    </row>
    <row r="16" spans="1:11" ht="23.15" customHeight="1" x14ac:dyDescent="0.35">
      <c r="A16" s="141" t="str">
        <f>IF(E16="inéligible","",'Instruction Dépense'!G19)</f>
        <v/>
      </c>
      <c r="B16" s="141" t="str">
        <f>IF(E16="inéligible","",'Instruction Dépense'!B19)</f>
        <v/>
      </c>
      <c r="C16" s="140">
        <f>'Instruction Dépense'!K19</f>
        <v>0</v>
      </c>
      <c r="E16" s="88" t="str">
        <f t="shared" si="0"/>
        <v>inéligible</v>
      </c>
    </row>
    <row r="17" spans="1:5" ht="23.15" customHeight="1" x14ac:dyDescent="0.35">
      <c r="A17" s="141" t="str">
        <f>IF(E17="inéligible","",'Instruction Dépense'!G20)</f>
        <v/>
      </c>
      <c r="B17" s="141" t="str">
        <f>IF(E17="inéligible","",'Instruction Dépense'!B20)</f>
        <v/>
      </c>
      <c r="C17" s="140">
        <f>'Instruction Dépense'!K20</f>
        <v>0</v>
      </c>
      <c r="E17" s="88" t="str">
        <f t="shared" si="0"/>
        <v>inéligible</v>
      </c>
    </row>
    <row r="18" spans="1:5" ht="23.15" customHeight="1" x14ac:dyDescent="0.35">
      <c r="A18" s="141" t="str">
        <f>IF(E18="inéligible","",'Instruction Dépense'!G21)</f>
        <v/>
      </c>
      <c r="B18" s="141" t="str">
        <f>IF(E18="inéligible","",'Instruction Dépense'!B21)</f>
        <v/>
      </c>
      <c r="C18" s="140">
        <f>'Instruction Dépense'!K21</f>
        <v>0</v>
      </c>
      <c r="E18" s="88" t="str">
        <f t="shared" si="0"/>
        <v>inéligible</v>
      </c>
    </row>
    <row r="19" spans="1:5" ht="23.15" customHeight="1" x14ac:dyDescent="0.35">
      <c r="A19" s="141" t="str">
        <f>IF(E19="inéligible","",'Instruction Dépense'!G22)</f>
        <v/>
      </c>
      <c r="B19" s="141" t="str">
        <f>IF(E19="inéligible","",'Instruction Dépense'!B22)</f>
        <v/>
      </c>
      <c r="C19" s="140">
        <f>'Instruction Dépense'!K22</f>
        <v>0</v>
      </c>
      <c r="E19" s="88" t="str">
        <f t="shared" si="0"/>
        <v>inéligible</v>
      </c>
    </row>
    <row r="20" spans="1:5" ht="23.15" customHeight="1" x14ac:dyDescent="0.35">
      <c r="A20" s="141" t="str">
        <f>IF(E20="inéligible","",'Instruction Dépense'!G23)</f>
        <v/>
      </c>
      <c r="B20" s="141" t="str">
        <f>IF(E20="inéligible","",'Instruction Dépense'!B23)</f>
        <v/>
      </c>
      <c r="C20" s="140">
        <f>'Instruction Dépense'!K23</f>
        <v>0</v>
      </c>
      <c r="E20" s="88" t="str">
        <f t="shared" si="0"/>
        <v>inéligible</v>
      </c>
    </row>
    <row r="21" spans="1:5" ht="23.15" customHeight="1" x14ac:dyDescent="0.35">
      <c r="A21" s="141" t="str">
        <f>IF(E21="inéligible","",'Instruction Dépense'!G24)</f>
        <v/>
      </c>
      <c r="B21" s="141" t="str">
        <f>IF(E21="inéligible","",'Instruction Dépense'!B24)</f>
        <v/>
      </c>
      <c r="C21" s="140">
        <f>'Instruction Dépense'!K24</f>
        <v>0</v>
      </c>
      <c r="E21" s="88" t="str">
        <f t="shared" si="0"/>
        <v>inéligible</v>
      </c>
    </row>
    <row r="22" spans="1:5" ht="23.15" customHeight="1" x14ac:dyDescent="0.35">
      <c r="A22" s="141" t="str">
        <f>IF(E22="inéligible","",'Instruction Dépense'!G25)</f>
        <v/>
      </c>
      <c r="B22" s="141" t="str">
        <f>IF(E22="inéligible","",'Instruction Dépense'!B25)</f>
        <v/>
      </c>
      <c r="C22" s="140">
        <f>'Instruction Dépense'!K25</f>
        <v>0</v>
      </c>
      <c r="E22" s="88" t="str">
        <f t="shared" si="0"/>
        <v>inéligible</v>
      </c>
    </row>
    <row r="23" spans="1:5" ht="23.15" customHeight="1" x14ac:dyDescent="0.35">
      <c r="A23" s="141" t="str">
        <f>IF(E23="inéligible","",'Instruction Dépense'!G26)</f>
        <v/>
      </c>
      <c r="B23" s="141" t="str">
        <f>IF(E23="inéligible","",'Instruction Dépense'!B26)</f>
        <v/>
      </c>
      <c r="C23" s="140">
        <f>'Instruction Dépense'!K26</f>
        <v>0</v>
      </c>
      <c r="E23" s="88" t="str">
        <f t="shared" si="0"/>
        <v>inéligible</v>
      </c>
    </row>
    <row r="24" spans="1:5" ht="23.15" customHeight="1" x14ac:dyDescent="0.35">
      <c r="A24" s="141" t="str">
        <f>IF(E24="inéligible","",'Instruction Dépense'!G27)</f>
        <v/>
      </c>
      <c r="B24" s="141" t="str">
        <f>IF(E24="inéligible","",'Instruction Dépense'!B27)</f>
        <v/>
      </c>
      <c r="C24" s="140">
        <f>'Instruction Dépense'!K27</f>
        <v>0</v>
      </c>
      <c r="E24" s="88" t="str">
        <f t="shared" si="0"/>
        <v>inéligible</v>
      </c>
    </row>
    <row r="25" spans="1:5" ht="23.15" customHeight="1" x14ac:dyDescent="0.35">
      <c r="A25" s="141" t="str">
        <f>IF(E25="inéligible","",'Instruction Dépense'!G28)</f>
        <v/>
      </c>
      <c r="B25" s="141" t="str">
        <f>IF(E25="inéligible","",'Instruction Dépense'!B28)</f>
        <v/>
      </c>
      <c r="C25" s="140">
        <f>'Instruction Dépense'!K28</f>
        <v>0</v>
      </c>
      <c r="E25" s="88" t="str">
        <f t="shared" si="0"/>
        <v>inéligible</v>
      </c>
    </row>
    <row r="26" spans="1:5" ht="23.15" customHeight="1" x14ac:dyDescent="0.35">
      <c r="A26" s="141" t="str">
        <f>IF(E26="inéligible","",'Instruction Dépense'!G29)</f>
        <v/>
      </c>
      <c r="B26" s="141" t="str">
        <f>IF(E26="inéligible","",'Instruction Dépense'!B29)</f>
        <v/>
      </c>
      <c r="C26" s="140">
        <f>'Instruction Dépense'!K29</f>
        <v>0</v>
      </c>
      <c r="E26" s="88" t="str">
        <f t="shared" si="0"/>
        <v>inéligible</v>
      </c>
    </row>
    <row r="27" spans="1:5" ht="23.15" customHeight="1" x14ac:dyDescent="0.35">
      <c r="A27" s="141" t="str">
        <f>IF(E27="inéligible","",'Instruction Dépense'!G30)</f>
        <v/>
      </c>
      <c r="B27" s="141" t="str">
        <f>IF(E27="inéligible","",'Instruction Dépense'!B30)</f>
        <v/>
      </c>
      <c r="C27" s="140">
        <f>'Instruction Dépense'!K30</f>
        <v>0</v>
      </c>
      <c r="E27" s="88" t="str">
        <f t="shared" si="0"/>
        <v>inéligible</v>
      </c>
    </row>
    <row r="28" spans="1:5" ht="23.15" customHeight="1" x14ac:dyDescent="0.35">
      <c r="A28" s="141" t="str">
        <f>IF(E28="inéligible","",'Instruction Dépense'!G31)</f>
        <v/>
      </c>
      <c r="B28" s="141" t="str">
        <f>IF(E28="inéligible","",'Instruction Dépense'!B31)</f>
        <v/>
      </c>
      <c r="C28" s="140">
        <f>'Instruction Dépense'!K31</f>
        <v>0</v>
      </c>
      <c r="E28" s="88" t="str">
        <f t="shared" si="0"/>
        <v>inéligible</v>
      </c>
    </row>
    <row r="29" spans="1:5" ht="23.15" customHeight="1" x14ac:dyDescent="0.35">
      <c r="A29" s="141" t="str">
        <f>IF(E29="inéligible","",'Instruction Dépense'!G32)</f>
        <v/>
      </c>
      <c r="B29" s="141" t="str">
        <f>IF(E29="inéligible","",'Instruction Dépense'!B32)</f>
        <v/>
      </c>
      <c r="C29" s="140">
        <f>'Instruction Dépense'!K32</f>
        <v>0</v>
      </c>
      <c r="E29" s="88" t="str">
        <f t="shared" si="0"/>
        <v>inéligible</v>
      </c>
    </row>
    <row r="30" spans="1:5" ht="23.15" customHeight="1" x14ac:dyDescent="0.35">
      <c r="A30" s="141" t="str">
        <f>IF(E30="inéligible","",'Instruction Dépense'!G33)</f>
        <v/>
      </c>
      <c r="B30" s="141" t="str">
        <f>IF(E30="inéligible","",'Instruction Dépense'!B33)</f>
        <v/>
      </c>
      <c r="C30" s="140">
        <f>'Instruction Dépense'!K33</f>
        <v>0</v>
      </c>
      <c r="E30" s="88" t="str">
        <f t="shared" si="0"/>
        <v>inéligible</v>
      </c>
    </row>
    <row r="31" spans="1:5" ht="23.15" customHeight="1" x14ac:dyDescent="0.35">
      <c r="A31" s="141" t="str">
        <f>IF(E31="inéligible","",'Instruction Dépense'!G34)</f>
        <v/>
      </c>
      <c r="B31" s="141" t="str">
        <f>IF(E31="inéligible","",'Instruction Dépense'!B34)</f>
        <v/>
      </c>
      <c r="C31" s="140">
        <f>'Instruction Dépense'!K34</f>
        <v>0</v>
      </c>
      <c r="E31" s="88" t="str">
        <f t="shared" si="0"/>
        <v>inéligible</v>
      </c>
    </row>
    <row r="32" spans="1:5" ht="23.15" customHeight="1" x14ac:dyDescent="0.35">
      <c r="A32" s="141" t="str">
        <f>IF(E32="inéligible","",'Instruction Dépense'!G35)</f>
        <v/>
      </c>
      <c r="B32" s="141" t="str">
        <f>IF(E32="inéligible","",'Instruction Dépense'!B35)</f>
        <v/>
      </c>
      <c r="C32" s="140">
        <f>'Instruction Dépense'!K35</f>
        <v>0</v>
      </c>
      <c r="E32" s="88" t="str">
        <f t="shared" si="0"/>
        <v>inéligible</v>
      </c>
    </row>
    <row r="33" spans="1:5" ht="23.15" customHeight="1" x14ac:dyDescent="0.35">
      <c r="A33" s="141" t="str">
        <f>IF(E33="inéligible","",'Instruction Dépense'!G36)</f>
        <v/>
      </c>
      <c r="B33" s="141" t="str">
        <f>IF(E33="inéligible","",'Instruction Dépense'!B36)</f>
        <v/>
      </c>
      <c r="C33" s="140">
        <f>'Instruction Dépense'!K36</f>
        <v>0</v>
      </c>
      <c r="E33" s="88" t="str">
        <f t="shared" si="0"/>
        <v>inéligible</v>
      </c>
    </row>
    <row r="34" spans="1:5" ht="23.15" customHeight="1" x14ac:dyDescent="0.35">
      <c r="A34" s="141" t="str">
        <f>IF(E34="inéligible","",'Instruction Dépense'!G37)</f>
        <v/>
      </c>
      <c r="B34" s="141" t="str">
        <f>IF(E34="inéligible","",'Instruction Dépense'!B37)</f>
        <v/>
      </c>
      <c r="C34" s="140">
        <f>'Instruction Dépense'!K37</f>
        <v>0</v>
      </c>
      <c r="E34" s="88" t="str">
        <f t="shared" si="0"/>
        <v>inéligible</v>
      </c>
    </row>
    <row r="35" spans="1:5" ht="23.15" customHeight="1" x14ac:dyDescent="0.35">
      <c r="A35" s="141" t="str">
        <f>IF(E35="inéligible","",'Instruction Dépense'!G38)</f>
        <v/>
      </c>
      <c r="B35" s="141" t="str">
        <f>IF(E35="inéligible","",'Instruction Dépense'!B38)</f>
        <v/>
      </c>
      <c r="C35" s="140">
        <f>'Instruction Dépense'!K38</f>
        <v>0</v>
      </c>
      <c r="E35" s="88" t="str">
        <f t="shared" si="0"/>
        <v>inéligible</v>
      </c>
    </row>
    <row r="36" spans="1:5" ht="23.15" customHeight="1" x14ac:dyDescent="0.35">
      <c r="A36" s="141" t="str">
        <f>IF(E36="inéligible","",'Instruction Dépense'!G39)</f>
        <v/>
      </c>
      <c r="B36" s="141" t="str">
        <f>IF(E36="inéligible","",'Instruction Dépense'!B39)</f>
        <v/>
      </c>
      <c r="C36" s="140">
        <f>'Instruction Dépense'!K39</f>
        <v>0</v>
      </c>
      <c r="E36" s="88" t="str">
        <f t="shared" si="0"/>
        <v>inéligible</v>
      </c>
    </row>
    <row r="37" spans="1:5" ht="23.15" customHeight="1" x14ac:dyDescent="0.35">
      <c r="A37" s="141" t="str">
        <f>IF(E37="inéligible","",'Instruction Dépense'!G40)</f>
        <v/>
      </c>
      <c r="B37" s="141" t="str">
        <f>IF(E37="inéligible","",'Instruction Dépense'!B40)</f>
        <v/>
      </c>
      <c r="C37" s="140">
        <f>'Instruction Dépense'!K40</f>
        <v>0</v>
      </c>
      <c r="E37" s="88" t="str">
        <f t="shared" si="0"/>
        <v>inéligible</v>
      </c>
    </row>
    <row r="38" spans="1:5" ht="23.15" customHeight="1" x14ac:dyDescent="0.35">
      <c r="A38" s="141" t="str">
        <f>IF(E38="inéligible","",'Instruction Dépense'!G41)</f>
        <v/>
      </c>
      <c r="B38" s="141" t="str">
        <f>IF(E38="inéligible","",'Instruction Dépense'!B41)</f>
        <v/>
      </c>
      <c r="C38" s="140">
        <f>'Instruction Dépense'!K41</f>
        <v>0</v>
      </c>
      <c r="E38" s="88" t="str">
        <f t="shared" si="0"/>
        <v>inéligible</v>
      </c>
    </row>
    <row r="39" spans="1:5" ht="23.15" customHeight="1" x14ac:dyDescent="0.35">
      <c r="A39" s="141" t="str">
        <f>IF(E39="inéligible","",'Instruction Dépense'!G42)</f>
        <v/>
      </c>
      <c r="B39" s="141" t="str">
        <f>IF(E39="inéligible","",'Instruction Dépense'!B42)</f>
        <v/>
      </c>
      <c r="C39" s="140">
        <f>'Instruction Dépense'!K42</f>
        <v>0</v>
      </c>
      <c r="E39" s="88" t="str">
        <f t="shared" si="0"/>
        <v>inéligible</v>
      </c>
    </row>
    <row r="40" spans="1:5" ht="23.15" customHeight="1" x14ac:dyDescent="0.35">
      <c r="A40" s="141" t="str">
        <f>IF(E40="inéligible","",'Instruction Dépense'!G43)</f>
        <v/>
      </c>
      <c r="B40" s="141" t="str">
        <f>IF(E40="inéligible","",'Instruction Dépense'!B43)</f>
        <v/>
      </c>
      <c r="C40" s="140">
        <f>'Instruction Dépense'!K43</f>
        <v>0</v>
      </c>
      <c r="E40" s="88" t="str">
        <f t="shared" si="0"/>
        <v>inéligible</v>
      </c>
    </row>
    <row r="41" spans="1:5" ht="23.15" customHeight="1" x14ac:dyDescent="0.35">
      <c r="A41" s="141" t="str">
        <f>IF(E41="inéligible","",'Instruction Dépense'!G44)</f>
        <v/>
      </c>
      <c r="B41" s="141" t="str">
        <f>IF(E41="inéligible","",'Instruction Dépense'!B44)</f>
        <v/>
      </c>
      <c r="C41" s="140">
        <f>'Instruction Dépense'!K44</f>
        <v>0</v>
      </c>
      <c r="E41" s="88" t="str">
        <f t="shared" si="0"/>
        <v>inéligible</v>
      </c>
    </row>
    <row r="42" spans="1:5" ht="23.15" customHeight="1" x14ac:dyDescent="0.35">
      <c r="A42" s="141" t="str">
        <f>IF(E42="inéligible","",'Instruction Dépense'!G45)</f>
        <v/>
      </c>
      <c r="B42" s="141" t="str">
        <f>IF(E42="inéligible","",'Instruction Dépense'!B45)</f>
        <v/>
      </c>
      <c r="C42" s="140">
        <f>'Instruction Dépense'!K45</f>
        <v>0</v>
      </c>
      <c r="E42" s="88" t="str">
        <f t="shared" si="0"/>
        <v>inéligible</v>
      </c>
    </row>
    <row r="43" spans="1:5" ht="23.15" customHeight="1" x14ac:dyDescent="0.35">
      <c r="A43" s="141" t="str">
        <f>IF(E43="inéligible","",'Instruction Dépense'!G46)</f>
        <v/>
      </c>
      <c r="B43" s="141" t="str">
        <f>IF(E43="inéligible","",'Instruction Dépense'!B46)</f>
        <v/>
      </c>
      <c r="C43" s="140">
        <f>'Instruction Dépense'!K46</f>
        <v>0</v>
      </c>
      <c r="E43" s="88" t="str">
        <f t="shared" si="0"/>
        <v>inéligible</v>
      </c>
    </row>
    <row r="44" spans="1:5" ht="23.15" customHeight="1" x14ac:dyDescent="0.35">
      <c r="A44" s="141" t="str">
        <f>IF(E44="inéligible","",'Instruction Dépense'!G47)</f>
        <v/>
      </c>
      <c r="B44" s="141" t="str">
        <f>IF(E44="inéligible","",'Instruction Dépense'!B47)</f>
        <v/>
      </c>
      <c r="C44" s="140">
        <f>'Instruction Dépense'!K47</f>
        <v>0</v>
      </c>
      <c r="E44" s="88" t="str">
        <f t="shared" si="0"/>
        <v>inéligible</v>
      </c>
    </row>
    <row r="45" spans="1:5" ht="23.15" customHeight="1" x14ac:dyDescent="0.35">
      <c r="A45" s="141" t="str">
        <f>IF(E45="inéligible","",'Instruction Dépense'!G48)</f>
        <v/>
      </c>
      <c r="B45" s="141" t="str">
        <f>IF(E45="inéligible","",'Instruction Dépense'!B48)</f>
        <v/>
      </c>
      <c r="C45" s="140">
        <f>'Instruction Dépense'!K48</f>
        <v>0</v>
      </c>
      <c r="E45" s="88" t="str">
        <f t="shared" si="0"/>
        <v>inéligible</v>
      </c>
    </row>
    <row r="47" spans="1:5" ht="48.9" customHeight="1" x14ac:dyDescent="0.5">
      <c r="A47" s="167" t="s">
        <v>88</v>
      </c>
      <c r="B47" s="167"/>
      <c r="C47" s="167"/>
      <c r="D47" s="167"/>
    </row>
    <row r="48" spans="1:5" ht="31" x14ac:dyDescent="0.35">
      <c r="A48" s="139" t="s">
        <v>83</v>
      </c>
      <c r="B48" s="139" t="s">
        <v>13</v>
      </c>
      <c r="C48" s="139" t="s">
        <v>89</v>
      </c>
      <c r="D48" s="142" t="s">
        <v>90</v>
      </c>
      <c r="E48" s="88"/>
    </row>
    <row r="49" spans="1:5" ht="23.15" customHeight="1" x14ac:dyDescent="0.35">
      <c r="A49" s="141" t="str">
        <f>IF(C49&gt;0,'Instruction Dépense'!B15,"")</f>
        <v/>
      </c>
      <c r="B49" s="141" t="str">
        <f>IF(C49&gt;0,'Instruction Dépense'!B15,"")</f>
        <v/>
      </c>
      <c r="C49" s="140">
        <f>SUM(_xlfn.IFS('Instruction Dépense'!E15='Instruction Dépense'!H15,"0",'Instruction Dépense'!E15&gt;'Instruction Dépense'!H15,IMSUB('Instruction Dépense'!E15,'Instruction Dépense'!H15)),_xlfn.IFS('Instruction Dépense'!H15='Instruction Dépense'!K15,"0",'Instruction Dépense'!H15&gt;'Instruction Dépense'!K15,IMSUB('Instruction Dépense'!H15,'Instruction Dépense'!K15)))</f>
        <v>0</v>
      </c>
      <c r="D49" s="143" t="str">
        <f>IF(C49&gt;0,'Instruction Dépense'!M15,"")</f>
        <v/>
      </c>
      <c r="E49" s="88" t="str">
        <f>IF(C12=0,"inéligible","éligible")</f>
        <v>inéligible</v>
      </c>
    </row>
    <row r="50" spans="1:5" ht="23.15" customHeight="1" x14ac:dyDescent="0.35">
      <c r="A50" s="141" t="str">
        <f>IF(C50&gt;0,'Instruction Dépense'!B16,"")</f>
        <v/>
      </c>
      <c r="B50" s="141" t="str">
        <f>IF(C50&gt;0,'Instruction Dépense'!B16,"")</f>
        <v/>
      </c>
      <c r="C50" s="140">
        <f>SUM(_xlfn.IFS('Instruction Dépense'!E16='Instruction Dépense'!H16,"0",'Instruction Dépense'!E16&gt;'Instruction Dépense'!H16,IMSUB('Instruction Dépense'!E16,'Instruction Dépense'!H16)),_xlfn.IFS('Instruction Dépense'!H16='Instruction Dépense'!K16,"0",'Instruction Dépense'!H16&gt;'Instruction Dépense'!K16,IMSUB('Instruction Dépense'!H16,'Instruction Dépense'!K16)))</f>
        <v>0</v>
      </c>
      <c r="D50" s="143" t="str">
        <f>IF(C50&gt;0,'Instruction Dépense'!M16,"")</f>
        <v/>
      </c>
      <c r="E50" s="88" t="str">
        <f t="shared" ref="E50:E82" si="1">IF(C13=0,"inéligible","éligible")</f>
        <v>inéligible</v>
      </c>
    </row>
    <row r="51" spans="1:5" x14ac:dyDescent="0.35">
      <c r="A51" s="141" t="str">
        <f>IF(C51&gt;0,'Instruction Dépense'!B17,"")</f>
        <v/>
      </c>
      <c r="B51" s="141" t="str">
        <f>IF(C51&gt;0,'Instruction Dépense'!B17,"")</f>
        <v/>
      </c>
      <c r="C51" s="140">
        <f>SUM(_xlfn.IFS('Instruction Dépense'!E17='Instruction Dépense'!H17,"0",'Instruction Dépense'!E17&gt;'Instruction Dépense'!H17,IMSUB('Instruction Dépense'!E17,'Instruction Dépense'!H17)),_xlfn.IFS('Instruction Dépense'!H17='Instruction Dépense'!K17,"0",'Instruction Dépense'!H17&gt;'Instruction Dépense'!K17,IMSUB('Instruction Dépense'!H17,'Instruction Dépense'!K17)))</f>
        <v>0</v>
      </c>
      <c r="D51" s="143" t="str">
        <f>IF(C51&gt;0,'Instruction Dépense'!M17,"")</f>
        <v/>
      </c>
      <c r="E51" s="88" t="str">
        <f t="shared" si="1"/>
        <v>inéligible</v>
      </c>
    </row>
    <row r="52" spans="1:5" ht="23.15" customHeight="1" x14ac:dyDescent="0.35">
      <c r="A52" s="141" t="str">
        <f>IF(C52&gt;0,'Instruction Dépense'!B18,"")</f>
        <v/>
      </c>
      <c r="B52" s="141" t="str">
        <f>IF(C52&gt;0,'Instruction Dépense'!B18,"")</f>
        <v/>
      </c>
      <c r="C52" s="140">
        <f>SUM(_xlfn.IFS('Instruction Dépense'!E18='Instruction Dépense'!H18,"0",'Instruction Dépense'!E18&gt;'Instruction Dépense'!H18,IMSUB('Instruction Dépense'!E18,'Instruction Dépense'!H18)),_xlfn.IFS('Instruction Dépense'!H18='Instruction Dépense'!K18,"0",'Instruction Dépense'!H18&gt;'Instruction Dépense'!K18,IMSUB('Instruction Dépense'!H18,'Instruction Dépense'!K18)))</f>
        <v>0</v>
      </c>
      <c r="D52" s="143" t="str">
        <f>IF(C52&gt;0,'Instruction Dépense'!M18,"")</f>
        <v/>
      </c>
      <c r="E52" s="88" t="str">
        <f t="shared" si="1"/>
        <v>inéligible</v>
      </c>
    </row>
    <row r="53" spans="1:5" ht="23.15" customHeight="1" x14ac:dyDescent="0.35">
      <c r="A53" s="141" t="str">
        <f>IF(C53&gt;0,'Instruction Dépense'!B19,"")</f>
        <v/>
      </c>
      <c r="B53" s="141" t="str">
        <f>IF(C53&gt;0,'Instruction Dépense'!B19,"")</f>
        <v/>
      </c>
      <c r="C53" s="140">
        <f>SUM(_xlfn.IFS('Instruction Dépense'!E19='Instruction Dépense'!H19,"0",'Instruction Dépense'!E19&gt;'Instruction Dépense'!H19,IMSUB('Instruction Dépense'!E19,'Instruction Dépense'!H19)),_xlfn.IFS('Instruction Dépense'!H19='Instruction Dépense'!K19,"0",'Instruction Dépense'!H19&gt;'Instruction Dépense'!K19,IMSUB('Instruction Dépense'!H19,'Instruction Dépense'!K19)))</f>
        <v>0</v>
      </c>
      <c r="D53" s="143" t="str">
        <f>IF(C53&gt;0,'Instruction Dépense'!M19,"")</f>
        <v/>
      </c>
      <c r="E53" s="88" t="str">
        <f t="shared" si="1"/>
        <v>inéligible</v>
      </c>
    </row>
    <row r="54" spans="1:5" ht="23.15" customHeight="1" x14ac:dyDescent="0.35">
      <c r="A54" s="141" t="str">
        <f>IF(C54&gt;0,'Instruction Dépense'!B20,"")</f>
        <v/>
      </c>
      <c r="B54" s="141" t="str">
        <f>IF(C54&gt;0,'Instruction Dépense'!B20,"")</f>
        <v/>
      </c>
      <c r="C54" s="140">
        <f>SUM(_xlfn.IFS('Instruction Dépense'!E20='Instruction Dépense'!H20,"0",'Instruction Dépense'!E20&gt;'Instruction Dépense'!H20,IMSUB('Instruction Dépense'!E20,'Instruction Dépense'!H20)),_xlfn.IFS('Instruction Dépense'!H20='Instruction Dépense'!K20,"0",'Instruction Dépense'!H20&gt;'Instruction Dépense'!K20,IMSUB('Instruction Dépense'!H20,'Instruction Dépense'!K20)))</f>
        <v>0</v>
      </c>
      <c r="D54" s="143" t="str">
        <f>IF(C54&gt;0,'Instruction Dépense'!M20,"")</f>
        <v/>
      </c>
      <c r="E54" s="88" t="str">
        <f t="shared" si="1"/>
        <v>inéligible</v>
      </c>
    </row>
    <row r="55" spans="1:5" ht="23.15" customHeight="1" x14ac:dyDescent="0.35">
      <c r="A55" s="141" t="str">
        <f>IF(C55&gt;0,'Instruction Dépense'!B21,"")</f>
        <v/>
      </c>
      <c r="B55" s="141" t="str">
        <f>IF(C55&gt;0,'Instruction Dépense'!B21,"")</f>
        <v/>
      </c>
      <c r="C55" s="140">
        <f>SUM(_xlfn.IFS('Instruction Dépense'!E21='Instruction Dépense'!H21,"0",'Instruction Dépense'!E21&gt;'Instruction Dépense'!H21,IMSUB('Instruction Dépense'!E21,'Instruction Dépense'!H21)),_xlfn.IFS('Instruction Dépense'!H21='Instruction Dépense'!K21,"0",'Instruction Dépense'!H21&gt;'Instruction Dépense'!K21,IMSUB('Instruction Dépense'!H21,'Instruction Dépense'!K21)))</f>
        <v>0</v>
      </c>
      <c r="D55" s="143" t="str">
        <f>IF(C55&gt;0,'Instruction Dépense'!M21,"")</f>
        <v/>
      </c>
      <c r="E55" s="88" t="str">
        <f t="shared" si="1"/>
        <v>inéligible</v>
      </c>
    </row>
    <row r="56" spans="1:5" ht="23.15" customHeight="1" x14ac:dyDescent="0.35">
      <c r="A56" s="141" t="str">
        <f>IF(C56&gt;0,'Instruction Dépense'!B22,"")</f>
        <v/>
      </c>
      <c r="B56" s="141" t="str">
        <f>IF(C56&gt;0,'Instruction Dépense'!B22,"")</f>
        <v/>
      </c>
      <c r="C56" s="140">
        <f>SUM(_xlfn.IFS('Instruction Dépense'!E22='Instruction Dépense'!H22,"0",'Instruction Dépense'!E22&gt;'Instruction Dépense'!H22,IMSUB('Instruction Dépense'!E22,'Instruction Dépense'!H22)),_xlfn.IFS('Instruction Dépense'!H22='Instruction Dépense'!K22,"0",'Instruction Dépense'!H22&gt;'Instruction Dépense'!K22,IMSUB('Instruction Dépense'!H22,'Instruction Dépense'!K22)))</f>
        <v>0</v>
      </c>
      <c r="D56" s="143" t="str">
        <f>IF(C56&gt;0,'Instruction Dépense'!M22,"")</f>
        <v/>
      </c>
      <c r="E56" s="88" t="str">
        <f t="shared" si="1"/>
        <v>inéligible</v>
      </c>
    </row>
    <row r="57" spans="1:5" ht="23.15" customHeight="1" x14ac:dyDescent="0.35">
      <c r="A57" s="141" t="str">
        <f>IF(C57&gt;0,'Instruction Dépense'!B23,"")</f>
        <v/>
      </c>
      <c r="B57" s="141" t="str">
        <f>IF(C57&gt;0,'Instruction Dépense'!B23,"")</f>
        <v/>
      </c>
      <c r="C57" s="140">
        <f>SUM(_xlfn.IFS('Instruction Dépense'!E23='Instruction Dépense'!H23,"0",'Instruction Dépense'!E23&gt;'Instruction Dépense'!H23,IMSUB('Instruction Dépense'!E23,'Instruction Dépense'!H23)),_xlfn.IFS('Instruction Dépense'!H23='Instruction Dépense'!K23,"0",'Instruction Dépense'!H23&gt;'Instruction Dépense'!K23,IMSUB('Instruction Dépense'!H23,'Instruction Dépense'!K23)))</f>
        <v>0</v>
      </c>
      <c r="D57" s="143" t="str">
        <f>IF(C57&gt;0,'Instruction Dépense'!M23,"")</f>
        <v/>
      </c>
      <c r="E57" s="88" t="str">
        <f t="shared" si="1"/>
        <v>inéligible</v>
      </c>
    </row>
    <row r="58" spans="1:5" ht="23.15" customHeight="1" x14ac:dyDescent="0.35">
      <c r="A58" s="141" t="str">
        <f>IF(C58&gt;0,'Instruction Dépense'!B24,"")</f>
        <v/>
      </c>
      <c r="B58" s="141" t="str">
        <f>IF(C58&gt;0,'Instruction Dépense'!B24,"")</f>
        <v/>
      </c>
      <c r="C58" s="140">
        <f>SUM(_xlfn.IFS('Instruction Dépense'!E24='Instruction Dépense'!H24,"0",'Instruction Dépense'!E24&gt;'Instruction Dépense'!H24,IMSUB('Instruction Dépense'!E24,'Instruction Dépense'!H24)),_xlfn.IFS('Instruction Dépense'!H24='Instruction Dépense'!K24,"0",'Instruction Dépense'!H24&gt;'Instruction Dépense'!K24,IMSUB('Instruction Dépense'!H24,'Instruction Dépense'!K24)))</f>
        <v>0</v>
      </c>
      <c r="D58" s="143" t="str">
        <f>IF(C58&gt;0,'Instruction Dépense'!M24,"")</f>
        <v/>
      </c>
      <c r="E58" s="88" t="str">
        <f t="shared" si="1"/>
        <v>inéligible</v>
      </c>
    </row>
    <row r="59" spans="1:5" ht="23.15" customHeight="1" x14ac:dyDescent="0.35">
      <c r="A59" s="141" t="str">
        <f>IF(C59&gt;0,'Instruction Dépense'!B25,"")</f>
        <v/>
      </c>
      <c r="B59" s="141" t="str">
        <f>IF(C59&gt;0,'Instruction Dépense'!B25,"")</f>
        <v/>
      </c>
      <c r="C59" s="140">
        <f>SUM(_xlfn.IFS('Instruction Dépense'!E25='Instruction Dépense'!H25,"0",'Instruction Dépense'!E25&gt;'Instruction Dépense'!H25,IMSUB('Instruction Dépense'!E25,'Instruction Dépense'!H25)),_xlfn.IFS('Instruction Dépense'!H25='Instruction Dépense'!K25,"0",'Instruction Dépense'!H25&gt;'Instruction Dépense'!K25,IMSUB('Instruction Dépense'!H25,'Instruction Dépense'!K25)))</f>
        <v>0</v>
      </c>
      <c r="D59" s="143" t="str">
        <f>IF(C59&gt;0,'Instruction Dépense'!M25,"")</f>
        <v/>
      </c>
      <c r="E59" s="88" t="str">
        <f t="shared" si="1"/>
        <v>inéligible</v>
      </c>
    </row>
    <row r="60" spans="1:5" ht="23.15" customHeight="1" x14ac:dyDescent="0.35">
      <c r="A60" s="141" t="str">
        <f>IF(C60&gt;0,'Instruction Dépense'!B26,"")</f>
        <v/>
      </c>
      <c r="B60" s="141" t="str">
        <f>IF(C60&gt;0,'Instruction Dépense'!B26,"")</f>
        <v/>
      </c>
      <c r="C60" s="140">
        <f>SUM(_xlfn.IFS('Instruction Dépense'!E26='Instruction Dépense'!H26,"0",'Instruction Dépense'!E26&gt;'Instruction Dépense'!H26,IMSUB('Instruction Dépense'!E26,'Instruction Dépense'!H26)),_xlfn.IFS('Instruction Dépense'!H26='Instruction Dépense'!K26,"0",'Instruction Dépense'!H26&gt;'Instruction Dépense'!K26,IMSUB('Instruction Dépense'!H26,'Instruction Dépense'!K26)))</f>
        <v>0</v>
      </c>
      <c r="D60" s="143" t="str">
        <f>IF(C60&gt;0,'Instruction Dépense'!M26,"")</f>
        <v/>
      </c>
      <c r="E60" s="88" t="str">
        <f t="shared" si="1"/>
        <v>inéligible</v>
      </c>
    </row>
    <row r="61" spans="1:5" ht="23.15" customHeight="1" x14ac:dyDescent="0.35">
      <c r="A61" s="141" t="str">
        <f>IF(C61&gt;0,'Instruction Dépense'!B27,"")</f>
        <v/>
      </c>
      <c r="B61" s="141" t="str">
        <f>IF(C61&gt;0,'Instruction Dépense'!B27,"")</f>
        <v/>
      </c>
      <c r="C61" s="140">
        <f>SUM(_xlfn.IFS('Instruction Dépense'!E27='Instruction Dépense'!H27,"0",'Instruction Dépense'!E27&gt;'Instruction Dépense'!H27,IMSUB('Instruction Dépense'!E27,'Instruction Dépense'!H27)),_xlfn.IFS('Instruction Dépense'!H27='Instruction Dépense'!K27,"0",'Instruction Dépense'!H27&gt;'Instruction Dépense'!K27,IMSUB('Instruction Dépense'!H27,'Instruction Dépense'!K27)))</f>
        <v>0</v>
      </c>
      <c r="D61" s="143" t="str">
        <f>IF(C61&gt;0,'Instruction Dépense'!M27,"")</f>
        <v/>
      </c>
      <c r="E61" s="88" t="str">
        <f t="shared" si="1"/>
        <v>inéligible</v>
      </c>
    </row>
    <row r="62" spans="1:5" ht="23.15" customHeight="1" x14ac:dyDescent="0.35">
      <c r="A62" s="141" t="str">
        <f>IF(C62&gt;0,'Instruction Dépense'!B28,"")</f>
        <v/>
      </c>
      <c r="B62" s="141" t="str">
        <f>IF(C62&gt;0,'Instruction Dépense'!B28,"")</f>
        <v/>
      </c>
      <c r="C62" s="140">
        <f>SUM(_xlfn.IFS('Instruction Dépense'!E28='Instruction Dépense'!H28,"0",'Instruction Dépense'!E28&gt;'Instruction Dépense'!H28,IMSUB('Instruction Dépense'!E28,'Instruction Dépense'!H28)),_xlfn.IFS('Instruction Dépense'!H28='Instruction Dépense'!K28,"0",'Instruction Dépense'!H28&gt;'Instruction Dépense'!K28,IMSUB('Instruction Dépense'!H28,'Instruction Dépense'!K28)))</f>
        <v>0</v>
      </c>
      <c r="D62" s="143" t="str">
        <f>IF(C62&gt;0,'Instruction Dépense'!M28,"")</f>
        <v/>
      </c>
      <c r="E62" s="88" t="str">
        <f t="shared" si="1"/>
        <v>inéligible</v>
      </c>
    </row>
    <row r="63" spans="1:5" ht="23.15" customHeight="1" x14ac:dyDescent="0.35">
      <c r="A63" s="141" t="str">
        <f>IF(C63&gt;0,'Instruction Dépense'!B29,"")</f>
        <v/>
      </c>
      <c r="B63" s="141" t="str">
        <f>IF(C63&gt;0,'Instruction Dépense'!B29,"")</f>
        <v/>
      </c>
      <c r="C63" s="140">
        <f>SUM(_xlfn.IFS('Instruction Dépense'!E29='Instruction Dépense'!H29,"0",'Instruction Dépense'!E29&gt;'Instruction Dépense'!H29,IMSUB('Instruction Dépense'!E29,'Instruction Dépense'!H29)),_xlfn.IFS('Instruction Dépense'!H29='Instruction Dépense'!K29,"0",'Instruction Dépense'!H29&gt;'Instruction Dépense'!K29,IMSUB('Instruction Dépense'!H29,'Instruction Dépense'!K29)))</f>
        <v>0</v>
      </c>
      <c r="D63" s="143" t="str">
        <f>IF(C63&gt;0,'Instruction Dépense'!M29,"")</f>
        <v/>
      </c>
      <c r="E63" s="88" t="str">
        <f t="shared" si="1"/>
        <v>inéligible</v>
      </c>
    </row>
    <row r="64" spans="1:5" ht="23.15" customHeight="1" x14ac:dyDescent="0.35">
      <c r="A64" s="141" t="str">
        <f>IF(C64&gt;0,'Instruction Dépense'!B30,"")</f>
        <v/>
      </c>
      <c r="B64" s="141" t="str">
        <f>IF(C64&gt;0,'Instruction Dépense'!B30,"")</f>
        <v/>
      </c>
      <c r="C64" s="140">
        <f>SUM(_xlfn.IFS('Instruction Dépense'!E30='Instruction Dépense'!H30,"0",'Instruction Dépense'!E30&gt;'Instruction Dépense'!H30,IMSUB('Instruction Dépense'!E30,'Instruction Dépense'!H30)),_xlfn.IFS('Instruction Dépense'!H30='Instruction Dépense'!K30,"0",'Instruction Dépense'!H30&gt;'Instruction Dépense'!K30,IMSUB('Instruction Dépense'!H30,'Instruction Dépense'!K30)))</f>
        <v>0</v>
      </c>
      <c r="D64" s="143" t="str">
        <f>IF(C64&gt;0,'Instruction Dépense'!M30,"")</f>
        <v/>
      </c>
      <c r="E64" s="88" t="str">
        <f t="shared" si="1"/>
        <v>inéligible</v>
      </c>
    </row>
    <row r="65" spans="1:5" ht="23.15" customHeight="1" x14ac:dyDescent="0.35">
      <c r="A65" s="141" t="str">
        <f>IF(C65&gt;0,'Instruction Dépense'!B31,"")</f>
        <v/>
      </c>
      <c r="B65" s="141" t="str">
        <f>IF(C65&gt;0,'Instruction Dépense'!B31,"")</f>
        <v/>
      </c>
      <c r="C65" s="140">
        <f>SUM(_xlfn.IFS('Instruction Dépense'!E31='Instruction Dépense'!H31,"0",'Instruction Dépense'!E31&gt;'Instruction Dépense'!H31,IMSUB('Instruction Dépense'!E31,'Instruction Dépense'!H31)),_xlfn.IFS('Instruction Dépense'!H31='Instruction Dépense'!K31,"0",'Instruction Dépense'!H31&gt;'Instruction Dépense'!K31,IMSUB('Instruction Dépense'!H31,'Instruction Dépense'!K31)))</f>
        <v>0</v>
      </c>
      <c r="D65" s="143" t="str">
        <f>IF(C65&gt;0,'Instruction Dépense'!M31,"")</f>
        <v/>
      </c>
      <c r="E65" s="88" t="str">
        <f t="shared" si="1"/>
        <v>inéligible</v>
      </c>
    </row>
    <row r="66" spans="1:5" ht="23.15" customHeight="1" x14ac:dyDescent="0.35">
      <c r="A66" s="141" t="str">
        <f>IF(C66&gt;0,'Instruction Dépense'!B32,"")</f>
        <v/>
      </c>
      <c r="B66" s="141" t="str">
        <f>IF(C66&gt;0,'Instruction Dépense'!B32,"")</f>
        <v/>
      </c>
      <c r="C66" s="140">
        <f>SUM(_xlfn.IFS('Instruction Dépense'!E32='Instruction Dépense'!H32,"0",'Instruction Dépense'!E32&gt;'Instruction Dépense'!H32,IMSUB('Instruction Dépense'!E32,'Instruction Dépense'!H32)),_xlfn.IFS('Instruction Dépense'!H32='Instruction Dépense'!K32,"0",'Instruction Dépense'!H32&gt;'Instruction Dépense'!K32,IMSUB('Instruction Dépense'!H32,'Instruction Dépense'!K32)))</f>
        <v>0</v>
      </c>
      <c r="D66" s="143" t="str">
        <f>IF(C66&gt;0,'Instruction Dépense'!M32,"")</f>
        <v/>
      </c>
      <c r="E66" s="88" t="str">
        <f t="shared" si="1"/>
        <v>inéligible</v>
      </c>
    </row>
    <row r="67" spans="1:5" ht="23.15" customHeight="1" x14ac:dyDescent="0.35">
      <c r="A67" s="141" t="str">
        <f>IF(C67&gt;0,'Instruction Dépense'!B33,"")</f>
        <v/>
      </c>
      <c r="B67" s="141" t="str">
        <f>IF(C67&gt;0,'Instruction Dépense'!B33,"")</f>
        <v/>
      </c>
      <c r="C67" s="140">
        <f>SUM(_xlfn.IFS('Instruction Dépense'!E33='Instruction Dépense'!H33,"0",'Instruction Dépense'!E33&gt;'Instruction Dépense'!H33,IMSUB('Instruction Dépense'!E33,'Instruction Dépense'!H33)),_xlfn.IFS('Instruction Dépense'!H33='Instruction Dépense'!K33,"0",'Instruction Dépense'!H33&gt;'Instruction Dépense'!K33,IMSUB('Instruction Dépense'!H33,'Instruction Dépense'!K33)))</f>
        <v>0</v>
      </c>
      <c r="D67" s="143" t="str">
        <f>IF(C67&gt;0,'Instruction Dépense'!M33,"")</f>
        <v/>
      </c>
      <c r="E67" s="88" t="str">
        <f t="shared" si="1"/>
        <v>inéligible</v>
      </c>
    </row>
    <row r="68" spans="1:5" ht="23.15" customHeight="1" x14ac:dyDescent="0.35">
      <c r="A68" s="141" t="str">
        <f>IF(C68&gt;0,'Instruction Dépense'!B34,"")</f>
        <v/>
      </c>
      <c r="B68" s="141" t="str">
        <f>IF(C68&gt;0,'Instruction Dépense'!B34,"")</f>
        <v/>
      </c>
      <c r="C68" s="140">
        <f>SUM(_xlfn.IFS('Instruction Dépense'!E34='Instruction Dépense'!H34,"0",'Instruction Dépense'!E34&gt;'Instruction Dépense'!H34,IMSUB('Instruction Dépense'!E34,'Instruction Dépense'!H34)),_xlfn.IFS('Instruction Dépense'!H34='Instruction Dépense'!K34,"0",'Instruction Dépense'!H34&gt;'Instruction Dépense'!K34,IMSUB('Instruction Dépense'!H34,'Instruction Dépense'!K34)))</f>
        <v>0</v>
      </c>
      <c r="D68" s="143" t="str">
        <f>IF(C68&gt;0,'Instruction Dépense'!M34,"")</f>
        <v/>
      </c>
      <c r="E68" s="88" t="str">
        <f t="shared" si="1"/>
        <v>inéligible</v>
      </c>
    </row>
    <row r="69" spans="1:5" ht="23.15" customHeight="1" x14ac:dyDescent="0.35">
      <c r="A69" s="141" t="str">
        <f>IF(C69&gt;0,'Instruction Dépense'!B35,"")</f>
        <v/>
      </c>
      <c r="B69" s="141" t="str">
        <f>IF(C69&gt;0,'Instruction Dépense'!B35,"")</f>
        <v/>
      </c>
      <c r="C69" s="140">
        <f>SUM(_xlfn.IFS('Instruction Dépense'!E35='Instruction Dépense'!H35,"0",'Instruction Dépense'!E35&gt;'Instruction Dépense'!H35,IMSUB('Instruction Dépense'!E35,'Instruction Dépense'!H35)),_xlfn.IFS('Instruction Dépense'!H35='Instruction Dépense'!K35,"0",'Instruction Dépense'!H35&gt;'Instruction Dépense'!K35,IMSUB('Instruction Dépense'!H35,'Instruction Dépense'!K35)))</f>
        <v>0</v>
      </c>
      <c r="D69" s="143" t="str">
        <f>IF(C69&gt;0,'Instruction Dépense'!M35,"")</f>
        <v/>
      </c>
      <c r="E69" s="88" t="str">
        <f t="shared" si="1"/>
        <v>inéligible</v>
      </c>
    </row>
    <row r="70" spans="1:5" ht="23.15" customHeight="1" x14ac:dyDescent="0.35">
      <c r="A70" s="141" t="str">
        <f>IF(C70&gt;0,'Instruction Dépense'!B36,"")</f>
        <v/>
      </c>
      <c r="B70" s="141" t="str">
        <f>IF(C70&gt;0,'Instruction Dépense'!B36,"")</f>
        <v/>
      </c>
      <c r="C70" s="140">
        <f>SUM(_xlfn.IFS('Instruction Dépense'!E36='Instruction Dépense'!H36,"0",'Instruction Dépense'!E36&gt;'Instruction Dépense'!H36,IMSUB('Instruction Dépense'!E36,'Instruction Dépense'!H36)),_xlfn.IFS('Instruction Dépense'!H36='Instruction Dépense'!K36,"0",'Instruction Dépense'!H36&gt;'Instruction Dépense'!K36,IMSUB('Instruction Dépense'!H36,'Instruction Dépense'!K36)))</f>
        <v>0</v>
      </c>
      <c r="D70" s="143" t="str">
        <f>IF(C70&gt;0,'Instruction Dépense'!M36,"")</f>
        <v/>
      </c>
      <c r="E70" s="88" t="str">
        <f t="shared" si="1"/>
        <v>inéligible</v>
      </c>
    </row>
    <row r="71" spans="1:5" ht="23.15" customHeight="1" x14ac:dyDescent="0.35">
      <c r="A71" s="141" t="str">
        <f>IF(C71&gt;0,'Instruction Dépense'!B37,"")</f>
        <v/>
      </c>
      <c r="B71" s="141" t="str">
        <f>IF(C71&gt;0,'Instruction Dépense'!B37,"")</f>
        <v/>
      </c>
      <c r="C71" s="140">
        <f>SUM(_xlfn.IFS('Instruction Dépense'!E37='Instruction Dépense'!H37,"0",'Instruction Dépense'!E37&gt;'Instruction Dépense'!H37,IMSUB('Instruction Dépense'!E37,'Instruction Dépense'!H37)),_xlfn.IFS('Instruction Dépense'!H37='Instruction Dépense'!K37,"0",'Instruction Dépense'!H37&gt;'Instruction Dépense'!K37,IMSUB('Instruction Dépense'!H37,'Instruction Dépense'!K37)))</f>
        <v>0</v>
      </c>
      <c r="D71" s="143" t="str">
        <f>IF(C71&gt;0,'Instruction Dépense'!M37,"")</f>
        <v/>
      </c>
      <c r="E71" s="88" t="str">
        <f t="shared" si="1"/>
        <v>inéligible</v>
      </c>
    </row>
    <row r="72" spans="1:5" ht="23.15" customHeight="1" x14ac:dyDescent="0.35">
      <c r="A72" s="141" t="str">
        <f>IF(C72&gt;0,'Instruction Dépense'!B38,"")</f>
        <v/>
      </c>
      <c r="B72" s="141" t="str">
        <f>IF(C72&gt;0,'Instruction Dépense'!B38,"")</f>
        <v/>
      </c>
      <c r="C72" s="140">
        <f>SUM(_xlfn.IFS('Instruction Dépense'!E38='Instruction Dépense'!H38,"0",'Instruction Dépense'!E38&gt;'Instruction Dépense'!H38,IMSUB('Instruction Dépense'!E38,'Instruction Dépense'!H38)),_xlfn.IFS('Instruction Dépense'!H38='Instruction Dépense'!K38,"0",'Instruction Dépense'!H38&gt;'Instruction Dépense'!K38,IMSUB('Instruction Dépense'!H38,'Instruction Dépense'!K38)))</f>
        <v>0</v>
      </c>
      <c r="D72" s="143" t="str">
        <f>IF(C72&gt;0,'Instruction Dépense'!M38,"")</f>
        <v/>
      </c>
      <c r="E72" s="88" t="str">
        <f t="shared" si="1"/>
        <v>inéligible</v>
      </c>
    </row>
    <row r="73" spans="1:5" ht="23.15" customHeight="1" x14ac:dyDescent="0.35">
      <c r="A73" s="141" t="str">
        <f>IF(C73&gt;0,'Instruction Dépense'!B39,"")</f>
        <v/>
      </c>
      <c r="B73" s="141" t="str">
        <f>IF(C73&gt;0,'Instruction Dépense'!B39,"")</f>
        <v/>
      </c>
      <c r="C73" s="140">
        <f>SUM(_xlfn.IFS('Instruction Dépense'!E39='Instruction Dépense'!H39,"0",'Instruction Dépense'!E39&gt;'Instruction Dépense'!H39,IMSUB('Instruction Dépense'!E39,'Instruction Dépense'!H39)),_xlfn.IFS('Instruction Dépense'!H39='Instruction Dépense'!K39,"0",'Instruction Dépense'!H39&gt;'Instruction Dépense'!K39,IMSUB('Instruction Dépense'!H39,'Instruction Dépense'!K39)))</f>
        <v>0</v>
      </c>
      <c r="D73" s="143" t="str">
        <f>IF(C73&gt;0,'Instruction Dépense'!M39,"")</f>
        <v/>
      </c>
      <c r="E73" s="88" t="str">
        <f t="shared" si="1"/>
        <v>inéligible</v>
      </c>
    </row>
    <row r="74" spans="1:5" ht="23.15" customHeight="1" x14ac:dyDescent="0.35">
      <c r="A74" s="141" t="str">
        <f>IF(C74&gt;0,'Instruction Dépense'!B40,"")</f>
        <v/>
      </c>
      <c r="B74" s="141" t="str">
        <f>IF(C74&gt;0,'Instruction Dépense'!B40,"")</f>
        <v/>
      </c>
      <c r="C74" s="140">
        <f>SUM(_xlfn.IFS('Instruction Dépense'!E40='Instruction Dépense'!H40,"0",'Instruction Dépense'!E40&gt;'Instruction Dépense'!H40,IMSUB('Instruction Dépense'!E40,'Instruction Dépense'!H40)),_xlfn.IFS('Instruction Dépense'!H40='Instruction Dépense'!K40,"0",'Instruction Dépense'!H40&gt;'Instruction Dépense'!K40,IMSUB('Instruction Dépense'!H40,'Instruction Dépense'!K40)))</f>
        <v>0</v>
      </c>
      <c r="D74" s="143" t="str">
        <f>IF(C74&gt;0,'Instruction Dépense'!M40,"")</f>
        <v/>
      </c>
      <c r="E74" s="88" t="str">
        <f t="shared" si="1"/>
        <v>inéligible</v>
      </c>
    </row>
    <row r="75" spans="1:5" ht="23.15" customHeight="1" x14ac:dyDescent="0.35">
      <c r="A75" s="141" t="str">
        <f>IF(C75&gt;0,'Instruction Dépense'!B41,"")</f>
        <v/>
      </c>
      <c r="B75" s="141" t="str">
        <f>IF(C75&gt;0,'Instruction Dépense'!B41,"")</f>
        <v/>
      </c>
      <c r="C75" s="140">
        <f>SUM(_xlfn.IFS('Instruction Dépense'!E41='Instruction Dépense'!H41,"0",'Instruction Dépense'!E41&gt;'Instruction Dépense'!H41,IMSUB('Instruction Dépense'!E41,'Instruction Dépense'!H41)),_xlfn.IFS('Instruction Dépense'!H41='Instruction Dépense'!K41,"0",'Instruction Dépense'!H41&gt;'Instruction Dépense'!K41,IMSUB('Instruction Dépense'!H41,'Instruction Dépense'!K41)))</f>
        <v>0</v>
      </c>
      <c r="D75" s="143" t="str">
        <f>IF(C75&gt;0,'Instruction Dépense'!M41,"")</f>
        <v/>
      </c>
      <c r="E75" s="88" t="str">
        <f t="shared" si="1"/>
        <v>inéligible</v>
      </c>
    </row>
    <row r="76" spans="1:5" ht="23.15" customHeight="1" x14ac:dyDescent="0.35">
      <c r="A76" s="141" t="str">
        <f>IF(C76&gt;0,'Instruction Dépense'!B42,"")</f>
        <v/>
      </c>
      <c r="B76" s="141" t="str">
        <f>IF(C76&gt;0,'Instruction Dépense'!B42,"")</f>
        <v/>
      </c>
      <c r="C76" s="140">
        <f>SUM(_xlfn.IFS('Instruction Dépense'!E42='Instruction Dépense'!H42,"0",'Instruction Dépense'!E42&gt;'Instruction Dépense'!H42,IMSUB('Instruction Dépense'!E42,'Instruction Dépense'!H42)),_xlfn.IFS('Instruction Dépense'!H42='Instruction Dépense'!K42,"0",'Instruction Dépense'!H42&gt;'Instruction Dépense'!K42,IMSUB('Instruction Dépense'!H42,'Instruction Dépense'!K42)))</f>
        <v>0</v>
      </c>
      <c r="D76" s="143" t="str">
        <f>IF(C76&gt;0,'Instruction Dépense'!M42,"")</f>
        <v/>
      </c>
      <c r="E76" s="88" t="str">
        <f t="shared" si="1"/>
        <v>inéligible</v>
      </c>
    </row>
    <row r="77" spans="1:5" ht="23.15" customHeight="1" x14ac:dyDescent="0.35">
      <c r="A77" s="141" t="str">
        <f>IF(C77&gt;0,'Instruction Dépense'!B43,"")</f>
        <v/>
      </c>
      <c r="B77" s="141" t="str">
        <f>IF(C77&gt;0,'Instruction Dépense'!B43,"")</f>
        <v/>
      </c>
      <c r="C77" s="140">
        <f>SUM(_xlfn.IFS('Instruction Dépense'!E43='Instruction Dépense'!H43,"0",'Instruction Dépense'!E43&gt;'Instruction Dépense'!H43,IMSUB('Instruction Dépense'!E43,'Instruction Dépense'!H43)),_xlfn.IFS('Instruction Dépense'!H43='Instruction Dépense'!K43,"0",'Instruction Dépense'!H43&gt;'Instruction Dépense'!K43,IMSUB('Instruction Dépense'!H43,'Instruction Dépense'!K43)))</f>
        <v>0</v>
      </c>
      <c r="D77" s="143" t="str">
        <f>IF(C77&gt;0,'Instruction Dépense'!M43,"")</f>
        <v/>
      </c>
      <c r="E77" s="88" t="str">
        <f t="shared" si="1"/>
        <v>inéligible</v>
      </c>
    </row>
    <row r="78" spans="1:5" ht="23.15" customHeight="1" x14ac:dyDescent="0.35">
      <c r="A78" s="141" t="str">
        <f>IF(C78&gt;0,'Instruction Dépense'!B44,"")</f>
        <v/>
      </c>
      <c r="B78" s="141" t="str">
        <f>IF(C78&gt;0,'Instruction Dépense'!B44,"")</f>
        <v/>
      </c>
      <c r="C78" s="140">
        <f>SUM(_xlfn.IFS('Instruction Dépense'!E44='Instruction Dépense'!H44,"0",'Instruction Dépense'!E44&gt;'Instruction Dépense'!H44,IMSUB('Instruction Dépense'!E44,'Instruction Dépense'!H44)),_xlfn.IFS('Instruction Dépense'!H44='Instruction Dépense'!K44,"0",'Instruction Dépense'!H44&gt;'Instruction Dépense'!K44,IMSUB('Instruction Dépense'!H44,'Instruction Dépense'!K44)))</f>
        <v>0</v>
      </c>
      <c r="D78" s="143" t="str">
        <f>IF(C78&gt;0,'Instruction Dépense'!M44,"")</f>
        <v/>
      </c>
      <c r="E78" s="88" t="str">
        <f t="shared" si="1"/>
        <v>inéligible</v>
      </c>
    </row>
    <row r="79" spans="1:5" ht="23.15" customHeight="1" x14ac:dyDescent="0.35">
      <c r="A79" s="141" t="str">
        <f>IF(C79&gt;0,'Instruction Dépense'!B45,"")</f>
        <v/>
      </c>
      <c r="B79" s="141" t="str">
        <f>IF(C79&gt;0,'Instruction Dépense'!B45,"")</f>
        <v/>
      </c>
      <c r="C79" s="140">
        <f>SUM(_xlfn.IFS('Instruction Dépense'!E45='Instruction Dépense'!H45,"0",'Instruction Dépense'!E45&gt;'Instruction Dépense'!H45,IMSUB('Instruction Dépense'!E45,'Instruction Dépense'!H45)),_xlfn.IFS('Instruction Dépense'!H45='Instruction Dépense'!K45,"0",'Instruction Dépense'!H45&gt;'Instruction Dépense'!K45,IMSUB('Instruction Dépense'!H45,'Instruction Dépense'!K45)))</f>
        <v>0</v>
      </c>
      <c r="D79" s="143" t="str">
        <f>IF(C79&gt;0,'Instruction Dépense'!M45,"")</f>
        <v/>
      </c>
      <c r="E79" s="88" t="str">
        <f t="shared" si="1"/>
        <v>inéligible</v>
      </c>
    </row>
    <row r="80" spans="1:5" ht="23.15" customHeight="1" x14ac:dyDescent="0.35">
      <c r="A80" s="141" t="str">
        <f>IF(C80&gt;0,'Instruction Dépense'!B46,"")</f>
        <v/>
      </c>
      <c r="B80" s="141" t="str">
        <f>IF(C80&gt;0,'Instruction Dépense'!B46,"")</f>
        <v/>
      </c>
      <c r="C80" s="140">
        <f>SUM(_xlfn.IFS('Instruction Dépense'!E46='Instruction Dépense'!H46,"0",'Instruction Dépense'!E46&gt;'Instruction Dépense'!H46,IMSUB('Instruction Dépense'!E46,'Instruction Dépense'!H46)),_xlfn.IFS('Instruction Dépense'!H46='Instruction Dépense'!K46,"0",'Instruction Dépense'!H46&gt;'Instruction Dépense'!K46,IMSUB('Instruction Dépense'!H46,'Instruction Dépense'!K46)))</f>
        <v>0</v>
      </c>
      <c r="D80" s="143" t="str">
        <f>IF(C80&gt;0,'Instruction Dépense'!M46,"")</f>
        <v/>
      </c>
      <c r="E80" s="88" t="str">
        <f t="shared" si="1"/>
        <v>inéligible</v>
      </c>
    </row>
    <row r="81" spans="1:5" ht="23.15" customHeight="1" x14ac:dyDescent="0.35">
      <c r="A81" s="141" t="str">
        <f>IF(C81&gt;0,'Instruction Dépense'!B47,"")</f>
        <v/>
      </c>
      <c r="B81" s="141" t="str">
        <f>IF(C81&gt;0,'Instruction Dépense'!B47,"")</f>
        <v/>
      </c>
      <c r="C81" s="140">
        <f>SUM(_xlfn.IFS('Instruction Dépense'!E47='Instruction Dépense'!H47,"0",'Instruction Dépense'!E47&gt;'Instruction Dépense'!H47,IMSUB('Instruction Dépense'!E47,'Instruction Dépense'!H47)),_xlfn.IFS('Instruction Dépense'!H47='Instruction Dépense'!K47,"0",'Instruction Dépense'!H47&gt;'Instruction Dépense'!K47,IMSUB('Instruction Dépense'!H47,'Instruction Dépense'!K47)))</f>
        <v>0</v>
      </c>
      <c r="D81" s="143" t="str">
        <f>IF(C81&gt;0,'Instruction Dépense'!M47,"")</f>
        <v/>
      </c>
      <c r="E81" s="88" t="str">
        <f t="shared" si="1"/>
        <v>inéligible</v>
      </c>
    </row>
    <row r="82" spans="1:5" ht="23.15" customHeight="1" x14ac:dyDescent="0.35">
      <c r="A82" s="141" t="str">
        <f>IF(C82&gt;0,'Instruction Dépense'!B48,"")</f>
        <v/>
      </c>
      <c r="B82" s="141" t="str">
        <f>IF(C82&gt;0,'Instruction Dépense'!B48,"")</f>
        <v/>
      </c>
      <c r="C82" s="140">
        <f>SUM(_xlfn.IFS('Instruction Dépense'!E48='Instruction Dépense'!H48,"0",'Instruction Dépense'!E48&gt;'Instruction Dépense'!H48,IMSUB('Instruction Dépense'!E48,'Instruction Dépense'!H48)),_xlfn.IFS('Instruction Dépense'!H48='Instruction Dépense'!K48,"0",'Instruction Dépense'!H48&gt;'Instruction Dépense'!K48,IMSUB('Instruction Dépense'!H48,'Instruction Dépense'!K48)))</f>
        <v>0</v>
      </c>
      <c r="D82" s="143" t="str">
        <f>IF(C82&gt;0,'Instruction Dépense'!M48,"")</f>
        <v/>
      </c>
      <c r="E82" s="88" t="str">
        <f t="shared" si="1"/>
        <v>inéligible</v>
      </c>
    </row>
  </sheetData>
  <mergeCells count="1">
    <mergeCell ref="A47:D47"/>
  </mergeCells>
  <pageMargins left="1.0236220472440944" right="0.23622047244094491" top="0.19685039370078741" bottom="0.19685039370078741" header="0.31496062992125984" footer="0.31496062992125984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4D55-366F-44EF-A3C7-6C518FFC7CEE}">
  <dimension ref="A1:E26"/>
  <sheetViews>
    <sheetView zoomScale="120" zoomScaleNormal="120" workbookViewId="0">
      <selection activeCell="E1" sqref="E1"/>
    </sheetView>
  </sheetViews>
  <sheetFormatPr baseColWidth="10" defaultRowHeight="14.5" x14ac:dyDescent="0.35"/>
  <cols>
    <col min="1" max="1" width="70.453125" customWidth="1"/>
    <col min="2" max="2" width="25.453125" bestFit="1" customWidth="1"/>
  </cols>
  <sheetData>
    <row r="1" spans="1:5" x14ac:dyDescent="0.35">
      <c r="A1" s="8" t="s">
        <v>60</v>
      </c>
      <c r="B1" s="8" t="s">
        <v>62</v>
      </c>
      <c r="C1" s="8"/>
      <c r="E1" s="8" t="s">
        <v>71</v>
      </c>
    </row>
    <row r="2" spans="1:5" x14ac:dyDescent="0.35">
      <c r="A2" s="16" t="s">
        <v>59</v>
      </c>
      <c r="B2" t="s">
        <v>64</v>
      </c>
      <c r="E2" t="s">
        <v>72</v>
      </c>
    </row>
    <row r="3" spans="1:5" x14ac:dyDescent="0.35">
      <c r="A3" t="s">
        <v>58</v>
      </c>
      <c r="B3" t="s">
        <v>65</v>
      </c>
      <c r="E3" t="s">
        <v>41</v>
      </c>
    </row>
    <row r="4" spans="1:5" x14ac:dyDescent="0.35">
      <c r="A4" s="16" t="s">
        <v>34</v>
      </c>
      <c r="B4" t="s">
        <v>66</v>
      </c>
    </row>
    <row r="5" spans="1:5" x14ac:dyDescent="0.35">
      <c r="A5" s="16" t="s">
        <v>69</v>
      </c>
      <c r="B5" t="s">
        <v>67</v>
      </c>
    </row>
    <row r="6" spans="1:5" x14ac:dyDescent="0.35">
      <c r="A6" s="15"/>
      <c r="B6" t="s">
        <v>38</v>
      </c>
    </row>
    <row r="7" spans="1:5" x14ac:dyDescent="0.35">
      <c r="B7" t="s">
        <v>40</v>
      </c>
    </row>
    <row r="8" spans="1:5" x14ac:dyDescent="0.35">
      <c r="B8" t="s">
        <v>39</v>
      </c>
    </row>
    <row r="9" spans="1:5" x14ac:dyDescent="0.35">
      <c r="B9" t="s">
        <v>41</v>
      </c>
    </row>
    <row r="10" spans="1:5" x14ac:dyDescent="0.35">
      <c r="B10" t="s">
        <v>42</v>
      </c>
    </row>
    <row r="20" spans="1:1" x14ac:dyDescent="0.35">
      <c r="A20" s="8" t="s">
        <v>19</v>
      </c>
    </row>
    <row r="21" spans="1:1" x14ac:dyDescent="0.35">
      <c r="A21" t="s">
        <v>20</v>
      </c>
    </row>
    <row r="22" spans="1:1" x14ac:dyDescent="0.35">
      <c r="A22" t="s">
        <v>21</v>
      </c>
    </row>
    <row r="23" spans="1:1" x14ac:dyDescent="0.35">
      <c r="A23" t="s">
        <v>23</v>
      </c>
    </row>
    <row r="24" spans="1:1" x14ac:dyDescent="0.35">
      <c r="A24" t="s">
        <v>22</v>
      </c>
    </row>
    <row r="25" spans="1:1" x14ac:dyDescent="0.35">
      <c r="A25" t="s">
        <v>28</v>
      </c>
    </row>
    <row r="26" spans="1:1" x14ac:dyDescent="0.35">
      <c r="A26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Dépenses</vt:lpstr>
      <vt:lpstr>Synthèse à copier dans l'outil</vt:lpstr>
      <vt:lpstr>Instruction Dépense</vt:lpstr>
      <vt:lpstr>Synthèse à instruire</vt:lpstr>
      <vt:lpstr>ANNEXE DJ</vt:lpstr>
      <vt:lpstr>Référentiel</vt:lpstr>
      <vt:lpstr>'ANNEXE DJ'!Zone_d_impression</vt:lpstr>
      <vt:lpstr>Dépenses!Zone_d_impression</vt:lpstr>
      <vt:lpstr>'Instruction Dépense'!Zone_d_impression</vt:lpstr>
      <vt:lpstr>'Synthèse à copier dans l''outil'!Zone_d_impression</vt:lpstr>
      <vt:lpstr>'Synthèse à instruire'!Zone_d_impression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GANZITTI Karine</dc:creator>
  <cp:lastModifiedBy>DULONG Laurence</cp:lastModifiedBy>
  <cp:lastPrinted>2022-12-02T15:11:18Z</cp:lastPrinted>
  <dcterms:created xsi:type="dcterms:W3CDTF">2022-10-11T11:49:47Z</dcterms:created>
  <dcterms:modified xsi:type="dcterms:W3CDTF">2024-07-10T07:23:07Z</dcterms:modified>
</cp:coreProperties>
</file>